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1"/>
  </bookViews>
  <sheets>
    <sheet name="Summary" sheetId="1" r:id="rId1"/>
    <sheet name="5-yr Totals A" sheetId="2" r:id="rId2"/>
    <sheet name="5-yr Totals" sheetId="3" r:id="rId3"/>
    <sheet name="2007" sheetId="4" r:id="rId4"/>
    <sheet name="2008" sheetId="5" r:id="rId5"/>
    <sheet name="2009" sheetId="6" r:id="rId6"/>
    <sheet name="2010" sheetId="7" r:id="rId7"/>
    <sheet name="2011" sheetId="8" r:id="rId8"/>
  </sheets>
  <definedNames>
    <definedName name="_xlnm.Print_Area" localSheetId="2">'5-yr Totals'!$A$1:$U$69</definedName>
    <definedName name="_xlnm.Print_Area" localSheetId="1">'5-yr Totals A'!$A$1:$U$69</definedName>
  </definedNames>
  <calcPr fullCalcOnLoad="1"/>
</workbook>
</file>

<file path=xl/sharedStrings.xml><?xml version="1.0" encoding="utf-8"?>
<sst xmlns="http://schemas.openxmlformats.org/spreadsheetml/2006/main" count="778" uniqueCount="112">
  <si>
    <t xml:space="preserve">FTE </t>
  </si>
  <si>
    <t>scientists</t>
  </si>
  <si>
    <t>engineers</t>
  </si>
  <si>
    <t>FTE</t>
  </si>
  <si>
    <t>Materials</t>
  </si>
  <si>
    <t>Computer</t>
  </si>
  <si>
    <t>hardware</t>
  </si>
  <si>
    <t>software</t>
  </si>
  <si>
    <t>Focal plane arrays</t>
  </si>
  <si>
    <t>Metrology</t>
  </si>
  <si>
    <t>Receiver Technology</t>
  </si>
  <si>
    <t>Amplifiers</t>
  </si>
  <si>
    <t>MMIC Technology</t>
  </si>
  <si>
    <t>1/f noise in HFETs</t>
  </si>
  <si>
    <t>Photonic LO</t>
  </si>
  <si>
    <t>RFI Mitigation</t>
  </si>
  <si>
    <t>Digital Filtering</t>
  </si>
  <si>
    <t>Spatial Nulling</t>
  </si>
  <si>
    <t>Signal Propagation</t>
  </si>
  <si>
    <t>Water Vapor Radiometers</t>
  </si>
  <si>
    <t>Total FTE</t>
  </si>
  <si>
    <t>Total M&amp;S</t>
  </si>
  <si>
    <t>Software</t>
  </si>
  <si>
    <t>Test</t>
  </si>
  <si>
    <t>Equipment</t>
  </si>
  <si>
    <t>Outside</t>
  </si>
  <si>
    <t>Contracts</t>
  </si>
  <si>
    <t>Elec/Mech</t>
  </si>
  <si>
    <t>technicians</t>
  </si>
  <si>
    <t>Physical Optics</t>
  </si>
  <si>
    <t>Continuum Radiometer Development</t>
  </si>
  <si>
    <t>Instrumented dewar, pumps, etc.</t>
  </si>
  <si>
    <t>Compressor &amp; Crosshead</t>
  </si>
  <si>
    <t>Control rack</t>
  </si>
  <si>
    <t>IF components</t>
  </si>
  <si>
    <t>SIS mixers (6)</t>
  </si>
  <si>
    <t>Preamps (6)</t>
  </si>
  <si>
    <t>LO and signal source</t>
  </si>
  <si>
    <t>LO &amp; Signal Sources</t>
  </si>
  <si>
    <t xml:space="preserve">FTE  </t>
  </si>
  <si>
    <t xml:space="preserve">Materials  </t>
  </si>
  <si>
    <t xml:space="preserve">Test  </t>
  </si>
  <si>
    <t xml:space="preserve">Outside  </t>
  </si>
  <si>
    <t>Totals</t>
  </si>
  <si>
    <t xml:space="preserve">Line  </t>
  </si>
  <si>
    <t xml:space="preserve">$   </t>
  </si>
  <si>
    <t>Antenna R &amp; D</t>
  </si>
  <si>
    <t>SIS Mixers</t>
  </si>
  <si>
    <t>Technology Dev for 780-950 GHz Heterodyne Rx</t>
  </si>
  <si>
    <t>Specific Receiver Systems</t>
  </si>
  <si>
    <t>Highly integrated multiplier chains</t>
  </si>
  <si>
    <t>Signal Processing and Transmission</t>
  </si>
  <si>
    <t>2.1.2</t>
  </si>
  <si>
    <t>2.1.3</t>
  </si>
  <si>
    <t>2.1.4</t>
  </si>
  <si>
    <t>2.1.5</t>
  </si>
  <si>
    <t>2.1.6</t>
  </si>
  <si>
    <t>2.2.2</t>
  </si>
  <si>
    <t>2.3.1</t>
  </si>
  <si>
    <t>2.4.1</t>
  </si>
  <si>
    <t>2.4.2</t>
  </si>
  <si>
    <t>Section</t>
  </si>
  <si>
    <t>SIS continuum Rx (based on existing mxr.)</t>
  </si>
  <si>
    <t>3.4.1</t>
  </si>
  <si>
    <t>3.4.3</t>
  </si>
  <si>
    <t>3.4.4</t>
  </si>
  <si>
    <t xml:space="preserve">Topic Totals          </t>
  </si>
  <si>
    <t xml:space="preserve">Topic Totals             </t>
  </si>
  <si>
    <t>Checksums</t>
  </si>
  <si>
    <t>Mixer design</t>
  </si>
  <si>
    <t>Magnetic circuit</t>
  </si>
  <si>
    <t>LO injection</t>
  </si>
  <si>
    <t>Signal optics</t>
  </si>
  <si>
    <t>Dewar customization</t>
  </si>
  <si>
    <t>FTS measurements</t>
  </si>
  <si>
    <t>Mixer measurements</t>
  </si>
  <si>
    <t>Preamps</t>
  </si>
  <si>
    <t>Computer &amp; peripherals</t>
  </si>
  <si>
    <t>Consumables (LN, LHe)</t>
  </si>
  <si>
    <t>Misc. hardware &amp; materials</t>
  </si>
  <si>
    <t>NbTiN development &amp; wafer fabrication</t>
  </si>
  <si>
    <t>Cost</t>
  </si>
  <si>
    <t>5-YEAR TOTALS</t>
  </si>
  <si>
    <t>Priority 1 projects</t>
  </si>
  <si>
    <t>Priority</t>
  </si>
  <si>
    <t>All projects, funds permitting</t>
  </si>
  <si>
    <t>Priority 1 projects, minimum funding</t>
  </si>
  <si>
    <t>All projects</t>
  </si>
  <si>
    <t>5 years</t>
  </si>
  <si>
    <t>TOTAL COST</t>
  </si>
  <si>
    <t>M&amp;S $</t>
  </si>
  <si>
    <t>3.4.2</t>
  </si>
  <si>
    <t>General</t>
  </si>
  <si>
    <t>3.4.5</t>
  </si>
  <si>
    <t>Blanking and Adaptive Cancellation</t>
  </si>
  <si>
    <t>ARK    10 FEB 2006</t>
  </si>
  <si>
    <t>1.2.1</t>
  </si>
  <si>
    <t>Position and Displacement Sensors for GBT</t>
  </si>
  <si>
    <t>Dense Metrology Sensor Infrastructure</t>
  </si>
  <si>
    <t>Feed-Amplifier Integration</t>
  </si>
  <si>
    <t>HFET Noise Theory</t>
  </si>
  <si>
    <t xml:space="preserve">HBT Noise </t>
  </si>
  <si>
    <t>InP HBT ICs</t>
  </si>
  <si>
    <t>Digital Signal Transmission</t>
  </si>
  <si>
    <t>Satellite-Based LO Reference</t>
  </si>
  <si>
    <t>Wide Bandwidth Digitization</t>
  </si>
  <si>
    <t>Advanced Digital Correlators</t>
  </si>
  <si>
    <t xml:space="preserve">All priorities      </t>
  </si>
  <si>
    <t xml:space="preserve">Priority 1 only    </t>
  </si>
  <si>
    <t>1 &amp; 2</t>
  </si>
  <si>
    <t>Engineering &amp; Technology Development Plan   2007-2011</t>
  </si>
  <si>
    <t>R&amp;Dbudget2007b2.xls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</si>
</sst>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sz val="14"/>
      <color indexed="8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ck"/>
      <right style="thick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" fontId="1" fillId="0" borderId="3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167" fontId="0" fillId="0" borderId="7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5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0" fillId="0" borderId="6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6" fontId="1" fillId="2" borderId="9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5" fillId="0" borderId="7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" fontId="1" fillId="0" borderId="4" xfId="0" applyNumberFormat="1" applyFont="1" applyFill="1" applyBorder="1" applyAlignment="1">
      <alignment/>
    </xf>
    <xf numFmtId="165" fontId="1" fillId="0" borderId="8" xfId="0" applyNumberFormat="1" applyFont="1" applyBorder="1" applyAlignment="1">
      <alignment/>
    </xf>
    <xf numFmtId="166" fontId="1" fillId="0" borderId="9" xfId="0" applyNumberFormat="1" applyFont="1" applyBorder="1" applyAlignment="1">
      <alignment horizontal="right"/>
    </xf>
    <xf numFmtId="165" fontId="1" fillId="0" borderId="8" xfId="0" applyNumberFormat="1" applyFont="1" applyFill="1" applyBorder="1" applyAlignment="1">
      <alignment/>
    </xf>
    <xf numFmtId="167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3" borderId="0" xfId="0" applyFont="1" applyFill="1" applyAlignment="1" quotePrefix="1">
      <alignment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4" fillId="0" borderId="0" xfId="0" applyNumberFormat="1" applyFont="1" applyAlignment="1" quotePrefix="1">
      <alignment/>
    </xf>
    <xf numFmtId="1" fontId="7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/>
    </xf>
    <xf numFmtId="1" fontId="2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0" borderId="0" xfId="0" applyNumberFormat="1" applyFont="1" applyBorder="1" applyAlignment="1" applyProtection="1">
      <alignment/>
      <protection locked="0"/>
    </xf>
    <xf numFmtId="165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4" xfId="0" applyNumberFormat="1" applyFont="1" applyFill="1" applyBorder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" fontId="0" fillId="0" borderId="4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2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6" fontId="1" fillId="2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2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indent="1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" fontId="0" fillId="0" borderId="16" xfId="0" applyNumberFormat="1" applyFill="1" applyBorder="1" applyAlignment="1">
      <alignment horizontal="center"/>
    </xf>
    <xf numFmtId="165" fontId="0" fillId="0" borderId="17" xfId="0" applyNumberFormat="1" applyBorder="1" applyAlignment="1">
      <alignment/>
    </xf>
    <xf numFmtId="166" fontId="0" fillId="0" borderId="18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7" fontId="0" fillId="0" borderId="15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1" fontId="0" fillId="0" borderId="16" xfId="0" applyNumberFormat="1" applyFill="1" applyBorder="1" applyAlignment="1">
      <alignment/>
    </xf>
    <xf numFmtId="2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2" fontId="3" fillId="0" borderId="8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Fill="1" applyAlignment="1" quotePrefix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65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65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L8" sqref="L8"/>
    </sheetView>
  </sheetViews>
  <sheetFormatPr defaultColWidth="9.140625" defaultRowHeight="12.75"/>
  <cols>
    <col min="2" max="2" width="13.00390625" style="0" customWidth="1"/>
    <col min="3" max="3" width="7.7109375" style="140" customWidth="1"/>
    <col min="4" max="4" width="11.8515625" style="0" customWidth="1"/>
    <col min="5" max="5" width="8.28125" style="140" customWidth="1"/>
  </cols>
  <sheetData>
    <row r="1" spans="1:13" ht="18">
      <c r="A1" s="51" t="s">
        <v>89</v>
      </c>
      <c r="C1" s="68" t="s">
        <v>95</v>
      </c>
      <c r="D1" s="51"/>
      <c r="E1" s="144"/>
      <c r="F1" s="51"/>
      <c r="G1" s="52"/>
      <c r="H1" s="52"/>
      <c r="I1" s="52"/>
      <c r="J1" s="52"/>
      <c r="L1" s="55"/>
      <c r="M1" s="2"/>
    </row>
    <row r="3" ht="13.5" thickBot="1"/>
    <row r="4" spans="1:5" ht="13.5" thickTop="1">
      <c r="A4" s="145"/>
      <c r="B4" s="177" t="s">
        <v>87</v>
      </c>
      <c r="C4" s="178"/>
      <c r="D4" s="179" t="s">
        <v>83</v>
      </c>
      <c r="E4" s="178"/>
    </row>
    <row r="5" spans="1:5" ht="13.5" thickBot="1">
      <c r="A5" s="145"/>
      <c r="B5" s="137" t="s">
        <v>90</v>
      </c>
      <c r="C5" s="141" t="s">
        <v>3</v>
      </c>
      <c r="D5" s="137" t="s">
        <v>90</v>
      </c>
      <c r="E5" s="141" t="s">
        <v>3</v>
      </c>
    </row>
    <row r="6" spans="1:5" ht="13.5" thickTop="1">
      <c r="A6" s="134"/>
      <c r="B6" s="133"/>
      <c r="C6" s="142"/>
      <c r="D6" s="133"/>
      <c r="E6" s="142"/>
    </row>
    <row r="7" spans="1:5" ht="12.75">
      <c r="A7" s="136">
        <v>2007</v>
      </c>
      <c r="B7" s="138">
        <f>'2007'!P65</f>
        <v>2227200</v>
      </c>
      <c r="C7" s="143">
        <f>'2007'!Q65</f>
        <v>60.05</v>
      </c>
      <c r="D7" s="138">
        <f>'2007'!P68</f>
        <v>1233000</v>
      </c>
      <c r="E7" s="143">
        <f>'2007'!Q68</f>
        <v>19.05</v>
      </c>
    </row>
    <row r="8" spans="1:5" ht="12.75">
      <c r="A8" s="136">
        <v>2008</v>
      </c>
      <c r="B8" s="138">
        <f>'2008'!P65</f>
        <v>1866750</v>
      </c>
      <c r="C8" s="143">
        <f>'2008'!Q65</f>
        <v>57.35</v>
      </c>
      <c r="D8" s="138">
        <f>'2008'!P68</f>
        <v>1182750</v>
      </c>
      <c r="E8" s="143">
        <f>'2008'!Q68</f>
        <v>19.1</v>
      </c>
    </row>
    <row r="9" spans="1:5" ht="12.75">
      <c r="A9" s="136">
        <v>2009</v>
      </c>
      <c r="B9" s="138">
        <f>'2009'!P65</f>
        <v>1809750</v>
      </c>
      <c r="C9" s="143">
        <f>'2009'!Q65</f>
        <v>56.85</v>
      </c>
      <c r="D9" s="138">
        <f>'2009'!P68</f>
        <v>1158750</v>
      </c>
      <c r="E9" s="143">
        <f>'2009'!Q68</f>
        <v>17.85</v>
      </c>
    </row>
    <row r="10" spans="1:5" ht="12.75">
      <c r="A10" s="136">
        <v>2010</v>
      </c>
      <c r="B10" s="138">
        <f>'2010'!P65</f>
        <v>1389000</v>
      </c>
      <c r="C10" s="143">
        <f>'2010'!Q65</f>
        <v>54.2</v>
      </c>
      <c r="D10" s="138">
        <f>'2010'!P68</f>
        <v>738000</v>
      </c>
      <c r="E10" s="143">
        <f>'2010'!Q68</f>
        <v>15.2</v>
      </c>
    </row>
    <row r="11" spans="1:5" ht="12.75">
      <c r="A11" s="136">
        <v>2011</v>
      </c>
      <c r="B11" s="138">
        <f>'2011'!P65</f>
        <v>1381000</v>
      </c>
      <c r="C11" s="143">
        <f>'2011'!Q65</f>
        <v>53</v>
      </c>
      <c r="D11" s="138">
        <f>'2011'!P68</f>
        <v>752000</v>
      </c>
      <c r="E11" s="143">
        <f>'2011'!Q68</f>
        <v>15.2</v>
      </c>
    </row>
    <row r="12" spans="1:5" ht="12.75">
      <c r="A12" s="136"/>
      <c r="B12" s="138"/>
      <c r="C12" s="143"/>
      <c r="D12" s="138"/>
      <c r="E12" s="143"/>
    </row>
    <row r="13" spans="1:5" ht="12.75">
      <c r="A13" s="136" t="s">
        <v>88</v>
      </c>
      <c r="B13" s="138">
        <f>SUM(B7:B11)</f>
        <v>8673700</v>
      </c>
      <c r="C13" s="143">
        <f>SUM(C7:C11)</f>
        <v>281.45</v>
      </c>
      <c r="D13" s="138">
        <f>SUM(D7:D11)</f>
        <v>5064500</v>
      </c>
      <c r="E13" s="143">
        <f>SUM(E7:E11)</f>
        <v>86.4</v>
      </c>
    </row>
    <row r="14" spans="1:5" ht="13.5" thickBot="1">
      <c r="A14" s="135"/>
      <c r="B14" s="139"/>
      <c r="C14" s="141"/>
      <c r="D14" s="139"/>
      <c r="E14" s="141"/>
    </row>
    <row r="15" ht="13.5" thickTop="1"/>
  </sheetData>
  <mergeCells count="2">
    <mergeCell ref="B4:C4"/>
    <mergeCell ref="D4:E4"/>
  </mergeCells>
  <printOptions/>
  <pageMargins left="1.39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75" zoomScaleNormal="75" workbookViewId="0" topLeftCell="A1">
      <pane xSplit="6" ySplit="5" topLeftCell="G6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G6" sqref="G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421875" style="3" customWidth="1"/>
    <col min="7" max="7" width="8.8515625" style="0" customWidth="1"/>
    <col min="8" max="8" width="10.28125" style="0" customWidth="1"/>
    <col min="10" max="10" width="10.8515625" style="0" customWidth="1"/>
    <col min="11" max="11" width="12.421875" style="0" customWidth="1"/>
    <col min="12" max="12" width="12.00390625" style="2" customWidth="1"/>
    <col min="13" max="13" width="12.140625" style="2" customWidth="1"/>
    <col min="14" max="14" width="11.57421875" style="2" customWidth="1"/>
    <col min="15" max="15" width="10.00390625" style="2" customWidth="1"/>
    <col min="16" max="16" width="13.28125" style="2" customWidth="1"/>
    <col min="17" max="17" width="10.7109375" style="7" customWidth="1"/>
    <col min="18" max="18" width="13.00390625" style="2" customWidth="1"/>
    <col min="19" max="19" width="7.7109375" style="9" customWidth="1"/>
    <col min="20" max="20" width="11.8515625" style="2" customWidth="1"/>
    <col min="21" max="21" width="8.28125" style="9" customWidth="1"/>
  </cols>
  <sheetData>
    <row r="1" spans="1:20" ht="18">
      <c r="A1" s="50" t="s">
        <v>110</v>
      </c>
      <c r="B1" s="51"/>
      <c r="C1" s="51"/>
      <c r="D1" s="52"/>
      <c r="E1" s="52"/>
      <c r="F1" s="180"/>
      <c r="G1" s="181"/>
      <c r="H1" s="51"/>
      <c r="I1" s="51"/>
      <c r="K1" s="51" t="s">
        <v>82</v>
      </c>
      <c r="L1" s="52"/>
      <c r="M1" s="52"/>
      <c r="N1" s="52"/>
      <c r="O1" s="52"/>
      <c r="P1" s="68" t="s">
        <v>95</v>
      </c>
      <c r="Q1" s="55"/>
      <c r="T1" s="2" t="s">
        <v>111</v>
      </c>
    </row>
    <row r="2" spans="6:19" ht="13.5" thickBot="1">
      <c r="F2" s="182"/>
      <c r="G2" s="88"/>
      <c r="Q2"/>
      <c r="R2"/>
      <c r="S2"/>
    </row>
    <row r="3" spans="1:21" ht="13.5" thickTop="1">
      <c r="A3" s="25"/>
      <c r="B3" s="15"/>
      <c r="C3" s="15"/>
      <c r="D3" s="17"/>
      <c r="E3" s="17"/>
      <c r="F3" s="20"/>
      <c r="G3" s="16" t="s">
        <v>39</v>
      </c>
      <c r="H3" s="16" t="s">
        <v>39</v>
      </c>
      <c r="I3" s="16" t="s">
        <v>39</v>
      </c>
      <c r="J3" s="16" t="s">
        <v>39</v>
      </c>
      <c r="K3" s="16" t="s">
        <v>40</v>
      </c>
      <c r="L3" s="17" t="s">
        <v>41</v>
      </c>
      <c r="M3" s="17" t="s">
        <v>42</v>
      </c>
      <c r="N3" s="17" t="s">
        <v>5</v>
      </c>
      <c r="O3" s="17" t="s">
        <v>5</v>
      </c>
      <c r="P3" s="37" t="s">
        <v>44</v>
      </c>
      <c r="Q3" s="38" t="s">
        <v>44</v>
      </c>
      <c r="R3" s="29"/>
      <c r="S3" s="30" t="s">
        <v>66</v>
      </c>
      <c r="T3" s="29"/>
      <c r="U3" s="30" t="s">
        <v>67</v>
      </c>
    </row>
    <row r="4" spans="1:21" ht="12.75">
      <c r="A4" s="28" t="s">
        <v>61</v>
      </c>
      <c r="B4" s="1"/>
      <c r="C4" s="1"/>
      <c r="D4" s="19"/>
      <c r="E4" s="19"/>
      <c r="F4" s="79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8"/>
      <c r="L4" s="19" t="s">
        <v>24</v>
      </c>
      <c r="M4" s="19" t="s">
        <v>26</v>
      </c>
      <c r="N4" s="19" t="s">
        <v>6</v>
      </c>
      <c r="O4" s="19" t="s">
        <v>7</v>
      </c>
      <c r="P4" s="39" t="s">
        <v>43</v>
      </c>
      <c r="Q4" s="40" t="s">
        <v>43</v>
      </c>
      <c r="R4" s="31"/>
      <c r="S4" s="32" t="s">
        <v>107</v>
      </c>
      <c r="T4" s="31"/>
      <c r="U4" s="32" t="s">
        <v>108</v>
      </c>
    </row>
    <row r="5" spans="1:21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3"/>
      <c r="L5" s="14"/>
      <c r="M5" s="14"/>
      <c r="N5" s="14"/>
      <c r="O5" s="14"/>
      <c r="P5" s="33" t="s">
        <v>45</v>
      </c>
      <c r="Q5" s="41" t="s">
        <v>0</v>
      </c>
      <c r="R5" s="33" t="s">
        <v>45</v>
      </c>
      <c r="S5" s="34" t="s">
        <v>0</v>
      </c>
      <c r="T5" s="33" t="s">
        <v>45</v>
      </c>
      <c r="U5" s="34" t="s">
        <v>0</v>
      </c>
    </row>
    <row r="6" spans="1:21" s="81" customFormat="1" ht="13.5" thickTop="1">
      <c r="A6" s="151">
        <v>1</v>
      </c>
      <c r="B6" s="152" t="s">
        <v>46</v>
      </c>
      <c r="C6" s="11"/>
      <c r="D6" s="44"/>
      <c r="E6" s="44"/>
      <c r="F6" s="56"/>
      <c r="G6" s="11"/>
      <c r="H6" s="11"/>
      <c r="I6" s="11"/>
      <c r="J6" s="11"/>
      <c r="K6" s="11"/>
      <c r="L6" s="44"/>
      <c r="M6" s="44"/>
      <c r="N6" s="44"/>
      <c r="O6" s="44"/>
      <c r="P6" s="57"/>
      <c r="Q6" s="58"/>
      <c r="R6" s="59">
        <f>'5-yr Totals'!R6</f>
        <v>1314000</v>
      </c>
      <c r="S6" s="60">
        <f>'5-yr Totals'!S6</f>
        <v>51</v>
      </c>
      <c r="T6" s="74">
        <f>'5-yr Totals'!T6</f>
        <v>1029000</v>
      </c>
      <c r="U6" s="75">
        <f>'5-yr Totals'!U6</f>
        <v>21</v>
      </c>
    </row>
    <row r="7" spans="1:21" s="81" customFormat="1" ht="12.75">
      <c r="A7" s="164">
        <v>1.1</v>
      </c>
      <c r="C7" s="81" t="s">
        <v>8</v>
      </c>
      <c r="D7" s="82"/>
      <c r="E7" s="82"/>
      <c r="F7" s="92">
        <v>1</v>
      </c>
      <c r="G7" s="81">
        <f>'2007'!G7+'2008'!G7+'2009'!G7+'2010'!G7+'2011'!G7</f>
        <v>4</v>
      </c>
      <c r="H7" s="81">
        <f>'2007'!H7+'2008'!H7+'2009'!H7+'2010'!H7+'2011'!H7</f>
        <v>7</v>
      </c>
      <c r="I7" s="81">
        <f>'2007'!I7+'2008'!I7+'2009'!I7+'2010'!I7+'2011'!I7</f>
        <v>0</v>
      </c>
      <c r="J7" s="81">
        <f>'2007'!J7+'2008'!J7+'2009'!J7+'2010'!J7+'2011'!J7</f>
        <v>9</v>
      </c>
      <c r="K7" s="82">
        <f>'2007'!K7+'2008'!K7+'2009'!K7+'2010'!K7+'2011'!K7</f>
        <v>300000</v>
      </c>
      <c r="L7" s="82">
        <f>'2007'!L7+'2008'!L7+'2009'!L7+'2010'!L7+'2011'!L7</f>
        <v>535000</v>
      </c>
      <c r="M7" s="82">
        <f>'2007'!M7+'2008'!M7+'2009'!M7+'2010'!M7+'2011'!M7</f>
        <v>150000</v>
      </c>
      <c r="N7" s="82">
        <f>'2007'!N7+'2008'!N7+'2009'!N7+'2010'!N7+'2011'!N7</f>
        <v>10000</v>
      </c>
      <c r="O7" s="82">
        <f>'2007'!O7+'2008'!O7+'2009'!O7+'2010'!O7+'2011'!O7</f>
        <v>5000</v>
      </c>
      <c r="P7" s="165">
        <f>SUM(K7:O7)</f>
        <v>1000000</v>
      </c>
      <c r="Q7" s="166">
        <f>SUM(G7:J7)</f>
        <v>20</v>
      </c>
      <c r="R7" s="57"/>
      <c r="S7" s="60"/>
      <c r="T7" s="57"/>
      <c r="U7" s="60"/>
    </row>
    <row r="8" spans="1:21" s="81" customFormat="1" ht="12.75">
      <c r="A8" s="164">
        <v>1.2</v>
      </c>
      <c r="C8" s="81" t="s">
        <v>9</v>
      </c>
      <c r="D8" s="82"/>
      <c r="E8" s="82"/>
      <c r="F8" s="92">
        <v>2</v>
      </c>
      <c r="G8" s="81">
        <f>'2007'!G8+'2008'!G8+'2009'!G8+'2010'!G8+'2011'!G8</f>
        <v>2.5</v>
      </c>
      <c r="H8" s="81">
        <f>'2007'!H8+'2008'!H8+'2009'!H8+'2010'!H8+'2011'!H8</f>
        <v>5</v>
      </c>
      <c r="I8" s="81">
        <f>'2007'!I8+'2008'!I8+'2009'!I8+'2010'!I8+'2011'!I8</f>
        <v>0</v>
      </c>
      <c r="J8" s="81">
        <f>'2007'!J8+'2008'!J8+'2009'!J8+'2010'!J8+'2011'!J8</f>
        <v>5</v>
      </c>
      <c r="K8" s="82">
        <f>'2007'!K8+'2008'!K8+'2009'!K8+'2010'!K8+'2011'!K8</f>
        <v>150000</v>
      </c>
      <c r="L8" s="82">
        <f>'2007'!L8+'2008'!L8+'2009'!L8+'2010'!L8+'2011'!L8</f>
        <v>0</v>
      </c>
      <c r="M8" s="82">
        <f>'2007'!M8+'2008'!M8+'2009'!M8+'2010'!M8+'2011'!M8</f>
        <v>0</v>
      </c>
      <c r="N8" s="82">
        <f>'2007'!N8+'2008'!N8+'2009'!N8+'2010'!N8+'2011'!N8</f>
        <v>20000</v>
      </c>
      <c r="O8" s="82">
        <f>'2007'!O8+'2008'!O8+'2009'!O8+'2010'!O8+'2011'!O8</f>
        <v>10000</v>
      </c>
      <c r="P8" s="165">
        <f>SUM(K8:O8)</f>
        <v>180000</v>
      </c>
      <c r="Q8" s="166">
        <f>SUM(G8:J8)</f>
        <v>12.5</v>
      </c>
      <c r="R8" s="57"/>
      <c r="S8" s="60"/>
      <c r="T8" s="57"/>
      <c r="U8" s="60"/>
    </row>
    <row r="9" spans="1:21" s="81" customFormat="1" ht="12.75">
      <c r="A9" s="164" t="s">
        <v>96</v>
      </c>
      <c r="D9" s="82" t="s">
        <v>98</v>
      </c>
      <c r="E9" s="82"/>
      <c r="F9" s="92">
        <v>2</v>
      </c>
      <c r="K9" s="82"/>
      <c r="L9" s="82"/>
      <c r="M9" s="82"/>
      <c r="N9" s="82"/>
      <c r="O9" s="82"/>
      <c r="P9" s="165"/>
      <c r="Q9" s="166"/>
      <c r="R9" s="57"/>
      <c r="S9" s="60"/>
      <c r="T9" s="57"/>
      <c r="U9" s="60"/>
    </row>
    <row r="10" spans="1:21" s="81" customFormat="1" ht="12.75">
      <c r="A10" s="164" t="s">
        <v>96</v>
      </c>
      <c r="D10" s="82" t="s">
        <v>97</v>
      </c>
      <c r="E10" s="82"/>
      <c r="F10" s="92">
        <v>2</v>
      </c>
      <c r="K10" s="82"/>
      <c r="L10" s="82"/>
      <c r="M10" s="82"/>
      <c r="N10" s="82"/>
      <c r="O10" s="82"/>
      <c r="P10" s="165"/>
      <c r="Q10" s="166"/>
      <c r="R10" s="57"/>
      <c r="S10" s="60"/>
      <c r="T10" s="57"/>
      <c r="U10" s="60"/>
    </row>
    <row r="11" spans="1:21" s="81" customFormat="1" ht="12.75">
      <c r="A11" s="164">
        <v>1.3</v>
      </c>
      <c r="C11" s="81" t="s">
        <v>99</v>
      </c>
      <c r="D11" s="82"/>
      <c r="E11" s="82"/>
      <c r="F11" s="92">
        <v>2</v>
      </c>
      <c r="G11" s="81">
        <f>'2007'!G11+'2008'!G11+'2009'!G11+'2010'!G11+'2011'!G11</f>
        <v>2.5</v>
      </c>
      <c r="H11" s="81">
        <f>'2007'!H11+'2008'!H11+'2009'!H11+'2010'!H11+'2011'!H11</f>
        <v>10</v>
      </c>
      <c r="I11" s="81">
        <f>'2007'!I11+'2008'!I11+'2009'!I11+'2010'!I11+'2011'!I11</f>
        <v>0</v>
      </c>
      <c r="J11" s="81">
        <f>'2007'!J11+'2008'!J11+'2009'!J11+'2010'!J11+'2011'!J11</f>
        <v>5</v>
      </c>
      <c r="K11" s="82">
        <f>'2007'!K11+'2008'!K11+'2009'!K11+'2010'!K11+'2011'!K11</f>
        <v>75000</v>
      </c>
      <c r="L11" s="82">
        <f>'2007'!L11+'2008'!L11+'2009'!L11+'2010'!L11+'2011'!L11</f>
        <v>0</v>
      </c>
      <c r="M11" s="82">
        <f>'2007'!M11+'2008'!M11+'2009'!M11+'2010'!M11+'2011'!M11</f>
        <v>0</v>
      </c>
      <c r="N11" s="82">
        <f>'2007'!N11+'2008'!N11+'2009'!N11+'2010'!N11+'2011'!N11</f>
        <v>20000</v>
      </c>
      <c r="O11" s="82">
        <f>'2007'!O11+'2008'!O11+'2009'!O11+'2010'!O11+'2011'!O11</f>
        <v>10000</v>
      </c>
      <c r="P11" s="165">
        <f>SUM(K11:O11)</f>
        <v>105000</v>
      </c>
      <c r="Q11" s="166">
        <f>SUM(G11:J11)</f>
        <v>17.5</v>
      </c>
      <c r="R11" s="57"/>
      <c r="S11" s="60"/>
      <c r="T11" s="57"/>
      <c r="U11" s="60"/>
    </row>
    <row r="12" spans="1:21" s="81" customFormat="1" ht="12.75">
      <c r="A12" s="164">
        <v>1.4</v>
      </c>
      <c r="C12" s="81" t="s">
        <v>29</v>
      </c>
      <c r="D12" s="82"/>
      <c r="E12" s="82"/>
      <c r="F12" s="92">
        <v>1</v>
      </c>
      <c r="G12" s="81">
        <f>'2007'!G12+'2008'!G12+'2009'!G12+'2010'!G12+'2011'!G12</f>
        <v>1</v>
      </c>
      <c r="H12" s="81">
        <f>'2007'!H12+'2008'!H12+'2009'!H12+'2010'!H12+'2011'!H12</f>
        <v>0</v>
      </c>
      <c r="I12" s="81">
        <f>'2007'!I12+'2008'!I12+'2009'!I12+'2010'!I12+'2011'!I12</f>
        <v>0</v>
      </c>
      <c r="J12" s="81">
        <f>'2007'!J12+'2008'!J12+'2009'!J12+'2010'!J12+'2011'!J12</f>
        <v>0</v>
      </c>
      <c r="K12" s="82">
        <f>'2007'!K12+'2008'!K12+'2009'!K12+'2010'!K12+'2011'!K12</f>
        <v>0</v>
      </c>
      <c r="L12" s="82">
        <f>'2007'!L12+'2008'!L12+'2009'!L12+'2010'!L12+'2011'!L12</f>
        <v>0</v>
      </c>
      <c r="M12" s="82">
        <f>'2007'!M12+'2008'!M12+'2009'!M12+'2010'!M12+'2011'!M12</f>
        <v>0</v>
      </c>
      <c r="N12" s="82">
        <f>'2007'!N12+'2008'!N12+'2009'!N12+'2010'!N12+'2011'!N12</f>
        <v>12000</v>
      </c>
      <c r="O12" s="82">
        <f>'2007'!O12+'2008'!O12+'2009'!O12+'2010'!O12+'2011'!O12</f>
        <v>17000</v>
      </c>
      <c r="P12" s="165">
        <f>SUM(K12:O12)</f>
        <v>29000</v>
      </c>
      <c r="Q12" s="166">
        <f>SUM(G12:J12)</f>
        <v>1</v>
      </c>
      <c r="R12" s="57"/>
      <c r="S12" s="60"/>
      <c r="T12" s="57"/>
      <c r="U12" s="60"/>
    </row>
    <row r="13" spans="1:21" s="81" customFormat="1" ht="12.75">
      <c r="A13" s="164"/>
      <c r="D13" s="82"/>
      <c r="E13" s="82"/>
      <c r="F13" s="92"/>
      <c r="K13" s="82"/>
      <c r="L13" s="82"/>
      <c r="M13" s="82"/>
      <c r="N13" s="82"/>
      <c r="O13" s="82"/>
      <c r="P13" s="165"/>
      <c r="Q13" s="166"/>
      <c r="R13" s="57"/>
      <c r="S13" s="60"/>
      <c r="T13" s="57"/>
      <c r="U13" s="60"/>
    </row>
    <row r="14" spans="1:21" s="81" customFormat="1" ht="12.75">
      <c r="A14" s="151">
        <v>2</v>
      </c>
      <c r="B14" s="152" t="s">
        <v>10</v>
      </c>
      <c r="C14" s="11"/>
      <c r="D14" s="44"/>
      <c r="E14" s="44"/>
      <c r="F14" s="92"/>
      <c r="K14" s="82"/>
      <c r="L14" s="82"/>
      <c r="M14" s="82"/>
      <c r="N14" s="82"/>
      <c r="O14" s="82"/>
      <c r="P14" s="165"/>
      <c r="Q14" s="166"/>
      <c r="R14" s="57"/>
      <c r="S14" s="60"/>
      <c r="T14" s="57"/>
      <c r="U14" s="60"/>
    </row>
    <row r="15" spans="1:21" s="81" customFormat="1" ht="12.75">
      <c r="A15" s="151">
        <v>2.1</v>
      </c>
      <c r="B15" s="152"/>
      <c r="C15" s="152" t="s">
        <v>11</v>
      </c>
      <c r="D15" s="82"/>
      <c r="E15" s="82"/>
      <c r="F15" s="92">
        <v>1</v>
      </c>
      <c r="G15" s="81">
        <f>'2007'!G15+'2008'!G15+'2009'!G15+'2010'!G15+'2011'!G15</f>
        <v>0</v>
      </c>
      <c r="H15" s="81">
        <f>'2007'!H15+'2008'!H15+'2009'!H15+'2010'!H15+'2011'!H15</f>
        <v>5</v>
      </c>
      <c r="I15" s="81">
        <f>'2007'!I15+'2008'!I15+'2009'!I15+'2010'!I15+'2011'!I15</f>
        <v>0</v>
      </c>
      <c r="J15" s="81">
        <f>'2007'!J15+'2008'!J15+'2009'!J15+'2010'!J15+'2011'!J15</f>
        <v>10</v>
      </c>
      <c r="K15" s="82">
        <f>'2007'!K15+'2008'!K15+'2009'!K15+'2010'!K15+'2011'!K15</f>
        <v>100000</v>
      </c>
      <c r="L15" s="82">
        <f>'2007'!L15+'2008'!L15+'2009'!L15+'2010'!L15+'2011'!L15</f>
        <v>500000</v>
      </c>
      <c r="M15" s="82">
        <f>'2007'!M15+'2008'!M15+'2009'!M15+'2010'!M15+'2011'!M15</f>
        <v>0</v>
      </c>
      <c r="N15" s="82">
        <f>'2007'!N15+'2008'!N15+'2009'!N15+'2010'!N15+'2011'!N15</f>
        <v>20000</v>
      </c>
      <c r="O15" s="82">
        <f>'2007'!O15+'2008'!O15+'2009'!O15+'2010'!O15+'2011'!O15</f>
        <v>20000</v>
      </c>
      <c r="P15" s="165">
        <f aca="true" t="shared" si="0" ref="P15:P20">SUM(K15:O15)</f>
        <v>640000</v>
      </c>
      <c r="Q15" s="166">
        <f aca="true" t="shared" si="1" ref="Q15:Q20">SUM(G15:J15)</f>
        <v>15</v>
      </c>
      <c r="R15" s="59">
        <f>'5-yr Totals'!R15</f>
        <v>1690000</v>
      </c>
      <c r="S15" s="60">
        <f>'5-yr Totals'!S15</f>
        <v>58.75</v>
      </c>
      <c r="T15" s="59">
        <f>'5-yr Totals'!T15</f>
        <v>1210000</v>
      </c>
      <c r="U15" s="60">
        <f>'5-yr Totals'!U15</f>
        <v>26.25</v>
      </c>
    </row>
    <row r="16" spans="1:21" s="81" customFormat="1" ht="12.75">
      <c r="A16" s="164" t="s">
        <v>52</v>
      </c>
      <c r="D16" s="81" t="s">
        <v>12</v>
      </c>
      <c r="F16" s="92">
        <v>2</v>
      </c>
      <c r="G16" s="81">
        <f>'2007'!G16+'2008'!G16+'2009'!G16+'2010'!G16+'2011'!G16</f>
        <v>0</v>
      </c>
      <c r="H16" s="81">
        <f>'2007'!H16+'2008'!H16+'2009'!H16+'2010'!H16+'2011'!H16</f>
        <v>10</v>
      </c>
      <c r="I16" s="81">
        <f>'2007'!I16+'2008'!I16+'2009'!I16+'2010'!I16+'2011'!I16</f>
        <v>0</v>
      </c>
      <c r="J16" s="81">
        <f>'2007'!J16+'2008'!J16+'2009'!J16+'2010'!J16+'2011'!J16</f>
        <v>15</v>
      </c>
      <c r="K16" s="82">
        <f>'2007'!K16+'2008'!K16+'2009'!K16+'2010'!K16+'2011'!K16</f>
        <v>250000</v>
      </c>
      <c r="L16" s="82">
        <f>'2007'!L16+'2008'!L16+'2009'!L16+'2010'!L16+'2011'!L16</f>
        <v>0</v>
      </c>
      <c r="M16" s="82">
        <f>'2007'!M16+'2008'!M16+'2009'!M16+'2010'!M16+'2011'!M16</f>
        <v>0</v>
      </c>
      <c r="N16" s="82">
        <f>'2007'!N16+'2008'!N16+'2009'!N16+'2010'!N16+'2011'!N16</f>
        <v>20000</v>
      </c>
      <c r="O16" s="82">
        <f>'2007'!O16+'2008'!O16+'2009'!O16+'2010'!O16+'2011'!O16</f>
        <v>20000</v>
      </c>
      <c r="P16" s="165">
        <f t="shared" si="0"/>
        <v>290000</v>
      </c>
      <c r="Q16" s="166">
        <f t="shared" si="1"/>
        <v>25</v>
      </c>
      <c r="R16" s="57"/>
      <c r="S16" s="60"/>
      <c r="T16" s="57"/>
      <c r="U16" s="60"/>
    </row>
    <row r="17" spans="1:21" s="81" customFormat="1" ht="12.75">
      <c r="A17" s="164" t="s">
        <v>53</v>
      </c>
      <c r="D17" s="81" t="s">
        <v>100</v>
      </c>
      <c r="F17" s="92">
        <v>1</v>
      </c>
      <c r="G17" s="81">
        <f>'2007'!G17+'2008'!G17+'2009'!G17+'2010'!G17+'2011'!G17</f>
        <v>0</v>
      </c>
      <c r="H17" s="81">
        <f>'2007'!H17+'2008'!H17+'2009'!H17+'2010'!H17+'2011'!H17</f>
        <v>2.5</v>
      </c>
      <c r="I17" s="81">
        <f>'2007'!I17+'2008'!I17+'2009'!I17+'2010'!I17+'2011'!I17</f>
        <v>0</v>
      </c>
      <c r="J17" s="81">
        <f>'2007'!J17+'2008'!J17+'2009'!J17+'2010'!J17+'2011'!J17</f>
        <v>1.25</v>
      </c>
      <c r="K17" s="82">
        <f>'2007'!K17+'2008'!K17+'2009'!K17+'2010'!K17+'2011'!K17</f>
        <v>175000</v>
      </c>
      <c r="L17" s="82">
        <f>'2007'!L17+'2008'!L17+'2009'!L17+'2010'!L17+'2011'!L17</f>
        <v>0</v>
      </c>
      <c r="M17" s="82">
        <f>'2007'!M17+'2008'!M17+'2009'!M17+'2010'!M17+'2011'!M17</f>
        <v>0</v>
      </c>
      <c r="N17" s="82">
        <f>'2007'!N17+'2008'!N17+'2009'!N17+'2010'!N17+'2011'!N17</f>
        <v>10000</v>
      </c>
      <c r="O17" s="82">
        <f>'2007'!O17+'2008'!O17+'2009'!O17+'2010'!O17+'2011'!O17</f>
        <v>5000</v>
      </c>
      <c r="P17" s="165">
        <f t="shared" si="0"/>
        <v>190000</v>
      </c>
      <c r="Q17" s="166">
        <f t="shared" si="1"/>
        <v>3.75</v>
      </c>
      <c r="R17" s="57"/>
      <c r="S17" s="60"/>
      <c r="T17" s="57"/>
      <c r="U17" s="60"/>
    </row>
    <row r="18" spans="1:21" s="81" customFormat="1" ht="12.75">
      <c r="A18" s="164" t="s">
        <v>54</v>
      </c>
      <c r="D18" s="81" t="s">
        <v>13</v>
      </c>
      <c r="F18" s="92">
        <v>1</v>
      </c>
      <c r="G18" s="81">
        <f>'2007'!G18+'2008'!G18+'2009'!G18+'2010'!G18+'2011'!G18</f>
        <v>0</v>
      </c>
      <c r="H18" s="81">
        <f>'2007'!H18+'2008'!H18+'2009'!H18+'2010'!H18+'2011'!H18</f>
        <v>2.5</v>
      </c>
      <c r="I18" s="81">
        <f>'2007'!I18+'2008'!I18+'2009'!I18+'2010'!I18+'2011'!I18</f>
        <v>0</v>
      </c>
      <c r="J18" s="81">
        <f>'2007'!J18+'2008'!J18+'2009'!J18+'2010'!J18+'2011'!J18</f>
        <v>1.25</v>
      </c>
      <c r="K18" s="82">
        <f>'2007'!K18+'2008'!K18+'2009'!K18+'2010'!K18+'2011'!K18</f>
        <v>175000</v>
      </c>
      <c r="L18" s="82">
        <f>'2007'!L18+'2008'!L18+'2009'!L18+'2010'!L18+'2011'!L18</f>
        <v>0</v>
      </c>
      <c r="M18" s="82">
        <f>'2007'!M18+'2008'!M18+'2009'!M18+'2010'!M18+'2011'!M18</f>
        <v>0</v>
      </c>
      <c r="N18" s="82">
        <f>'2007'!N18+'2008'!N18+'2009'!N18+'2010'!N18+'2011'!N18</f>
        <v>10000</v>
      </c>
      <c r="O18" s="82">
        <f>'2007'!O18+'2008'!O18+'2009'!O18+'2010'!O18+'2011'!O18</f>
        <v>5000</v>
      </c>
      <c r="P18" s="165">
        <f t="shared" si="0"/>
        <v>190000</v>
      </c>
      <c r="Q18" s="166">
        <f t="shared" si="1"/>
        <v>3.75</v>
      </c>
      <c r="R18" s="57"/>
      <c r="S18" s="60"/>
      <c r="T18" s="57"/>
      <c r="U18" s="60"/>
    </row>
    <row r="19" spans="1:21" s="81" customFormat="1" ht="12.75">
      <c r="A19" s="164" t="s">
        <v>55</v>
      </c>
      <c r="D19" s="81" t="s">
        <v>101</v>
      </c>
      <c r="F19" s="92">
        <v>1</v>
      </c>
      <c r="G19" s="81">
        <f>'2007'!G19+'2008'!G19+'2009'!G19+'2010'!G19+'2011'!G19</f>
        <v>0</v>
      </c>
      <c r="H19" s="81">
        <f>'2007'!H19+'2008'!H19+'2009'!H19+'2010'!H19+'2011'!H19</f>
        <v>2.5</v>
      </c>
      <c r="I19" s="81">
        <f>'2007'!I19+'2008'!I19+'2009'!I19+'2010'!I19+'2011'!I19</f>
        <v>0</v>
      </c>
      <c r="J19" s="81">
        <f>'2007'!J19+'2008'!J19+'2009'!J19+'2010'!J19+'2011'!J19</f>
        <v>1.25</v>
      </c>
      <c r="K19" s="82">
        <f>'2007'!K19+'2008'!K19+'2009'!K19+'2010'!K19+'2011'!K19</f>
        <v>175000</v>
      </c>
      <c r="L19" s="82">
        <f>'2007'!L19+'2008'!L19+'2009'!L19+'2010'!L19+'2011'!L19</f>
        <v>0</v>
      </c>
      <c r="M19" s="82">
        <f>'2007'!M19+'2008'!M19+'2009'!M19+'2010'!M19+'2011'!M19</f>
        <v>0</v>
      </c>
      <c r="N19" s="82">
        <f>'2007'!N19+'2008'!N19+'2009'!N19+'2010'!N19+'2011'!N19</f>
        <v>10000</v>
      </c>
      <c r="O19" s="82">
        <f>'2007'!O19+'2008'!O19+'2009'!O19+'2010'!O19+'2011'!O19</f>
        <v>5000</v>
      </c>
      <c r="P19" s="165">
        <f t="shared" si="0"/>
        <v>190000</v>
      </c>
      <c r="Q19" s="166">
        <f t="shared" si="1"/>
        <v>3.75</v>
      </c>
      <c r="R19" s="57"/>
      <c r="S19" s="60"/>
      <c r="T19" s="57"/>
      <c r="U19" s="60"/>
    </row>
    <row r="20" spans="1:21" s="81" customFormat="1" ht="12.75">
      <c r="A20" s="164" t="s">
        <v>56</v>
      </c>
      <c r="D20" s="81" t="s">
        <v>102</v>
      </c>
      <c r="F20" s="92">
        <v>2</v>
      </c>
      <c r="G20" s="81">
        <f>'2007'!G20+'2008'!G20+'2009'!G20+'2010'!G20+'2011'!G20</f>
        <v>0</v>
      </c>
      <c r="H20" s="81">
        <f>'2007'!H20+'2008'!H20+'2009'!H20+'2010'!H20+'2011'!H20</f>
        <v>2.5</v>
      </c>
      <c r="I20" s="81">
        <f>'2007'!I20+'2008'!I20+'2009'!I20+'2010'!I20+'2011'!I20</f>
        <v>0</v>
      </c>
      <c r="J20" s="81">
        <f>'2007'!J20+'2008'!J20+'2009'!J20+'2010'!J20+'2011'!J20</f>
        <v>5</v>
      </c>
      <c r="K20" s="82">
        <f>'2007'!K20+'2008'!K20+'2009'!K20+'2010'!K20+'2011'!K20</f>
        <v>175000</v>
      </c>
      <c r="L20" s="82">
        <f>'2007'!L20+'2008'!L20+'2009'!L20+'2010'!L20+'2011'!L20</f>
        <v>0</v>
      </c>
      <c r="M20" s="82">
        <f>'2007'!M20+'2008'!M20+'2009'!M20+'2010'!M20+'2011'!M20</f>
        <v>0</v>
      </c>
      <c r="N20" s="82">
        <f>'2007'!N20+'2008'!N20+'2009'!N20+'2010'!N20+'2011'!N20</f>
        <v>10000</v>
      </c>
      <c r="O20" s="82">
        <f>'2007'!O20+'2008'!O20+'2009'!O20+'2010'!O20+'2011'!O20</f>
        <v>5000</v>
      </c>
      <c r="P20" s="165">
        <f t="shared" si="0"/>
        <v>190000</v>
      </c>
      <c r="Q20" s="166">
        <f t="shared" si="1"/>
        <v>7.5</v>
      </c>
      <c r="R20" s="57"/>
      <c r="S20" s="60"/>
      <c r="T20" s="57"/>
      <c r="U20" s="60"/>
    </row>
    <row r="21" spans="1:21" s="81" customFormat="1" ht="12.75">
      <c r="A21" s="151">
        <v>2.2</v>
      </c>
      <c r="B21" s="152"/>
      <c r="C21" s="153" t="s">
        <v>47</v>
      </c>
      <c r="D21" s="82"/>
      <c r="E21" s="82"/>
      <c r="F21" s="92"/>
      <c r="K21" s="82"/>
      <c r="L21" s="82"/>
      <c r="M21" s="82"/>
      <c r="N21" s="82"/>
      <c r="O21" s="82"/>
      <c r="P21" s="165"/>
      <c r="Q21" s="166"/>
      <c r="R21" s="57"/>
      <c r="S21" s="60"/>
      <c r="T21" s="57"/>
      <c r="U21" s="60"/>
    </row>
    <row r="22" spans="1:21" s="81" customFormat="1" ht="12.75">
      <c r="A22" s="164" t="s">
        <v>57</v>
      </c>
      <c r="C22" s="167"/>
      <c r="D22" s="167" t="s">
        <v>48</v>
      </c>
      <c r="E22" s="82"/>
      <c r="F22" s="92">
        <v>1</v>
      </c>
      <c r="G22" s="160">
        <f aca="true" t="shared" si="2" ref="G22:O22">SUM(G23:G35)</f>
        <v>2.45</v>
      </c>
      <c r="H22" s="160">
        <f t="shared" si="2"/>
        <v>0.55</v>
      </c>
      <c r="I22" s="160">
        <f t="shared" si="2"/>
        <v>0.5</v>
      </c>
      <c r="J22" s="160">
        <f t="shared" si="2"/>
        <v>1.9000000000000001</v>
      </c>
      <c r="K22" s="161">
        <f t="shared" si="2"/>
        <v>16500</v>
      </c>
      <c r="L22" s="161">
        <f t="shared" si="2"/>
        <v>0</v>
      </c>
      <c r="M22" s="161">
        <f t="shared" si="2"/>
        <v>1040000</v>
      </c>
      <c r="N22" s="161">
        <f t="shared" si="2"/>
        <v>4000</v>
      </c>
      <c r="O22" s="161">
        <f t="shared" si="2"/>
        <v>0</v>
      </c>
      <c r="P22" s="165">
        <f>SUM(K22:O22)</f>
        <v>1060500</v>
      </c>
      <c r="Q22" s="166">
        <f>SUM(G22:J22)</f>
        <v>5.4</v>
      </c>
      <c r="R22" s="59">
        <f>'5-yr Totals'!R22</f>
        <v>1060500</v>
      </c>
      <c r="S22" s="60">
        <f>'5-yr Totals'!S22</f>
        <v>5.4</v>
      </c>
      <c r="T22" s="59">
        <f>'5-yr Totals'!T22</f>
        <v>1060500</v>
      </c>
      <c r="U22" s="60">
        <f>'5-yr Totals'!U22</f>
        <v>5.4</v>
      </c>
    </row>
    <row r="23" spans="1:21" s="81" customFormat="1" ht="12.75" hidden="1">
      <c r="A23" s="164"/>
      <c r="D23" s="82"/>
      <c r="E23" s="82" t="s">
        <v>69</v>
      </c>
      <c r="F23" s="92">
        <v>1</v>
      </c>
      <c r="G23" s="81">
        <f>'2007'!G23+'2008'!G23+'2009'!G23+'2010'!G23+'2011'!G23</f>
        <v>1.35</v>
      </c>
      <c r="H23" s="81">
        <f>'2007'!H23+'2008'!H23+'2009'!H23+'2010'!H23+'2011'!H23</f>
        <v>0</v>
      </c>
      <c r="I23" s="81">
        <f>'2007'!I23+'2008'!I23+'2009'!I23+'2010'!I23+'2011'!I23</f>
        <v>0</v>
      </c>
      <c r="J23" s="81">
        <f>'2007'!J23+'2008'!J23+'2009'!J23+'2010'!J23+'2011'!J23</f>
        <v>0.4</v>
      </c>
      <c r="K23" s="82">
        <f>'2007'!K23+'2008'!K23+'2009'!K23+'2010'!K23+'2011'!K23</f>
        <v>0</v>
      </c>
      <c r="L23" s="82">
        <f>'2007'!L23+'2008'!L23+'2009'!L23+'2010'!L23+'2011'!L23</f>
        <v>0</v>
      </c>
      <c r="M23" s="82">
        <f>'2007'!M23+'2008'!M23+'2009'!M23+'2010'!M23+'2011'!M23</f>
        <v>22000</v>
      </c>
      <c r="N23" s="82">
        <f>'2007'!N23+'2008'!N23+'2009'!N23+'2010'!N23+'2011'!N23</f>
        <v>0</v>
      </c>
      <c r="O23" s="82">
        <f>'2007'!O23+'2008'!O23+'2009'!O23+'2010'!O23+'2011'!O23</f>
        <v>0</v>
      </c>
      <c r="P23" s="165">
        <f aca="true" t="shared" si="3" ref="P23:P35">SUM(K23:O23)</f>
        <v>22000</v>
      </c>
      <c r="Q23" s="166">
        <f aca="true" t="shared" si="4" ref="Q23:Q35">SUM(G23:J23)</f>
        <v>1.75</v>
      </c>
      <c r="R23" s="57"/>
      <c r="S23" s="60"/>
      <c r="T23" s="57"/>
      <c r="U23" s="60"/>
    </row>
    <row r="24" spans="1:21" s="81" customFormat="1" ht="12.75" hidden="1">
      <c r="A24" s="164"/>
      <c r="D24" s="82"/>
      <c r="E24" s="82" t="s">
        <v>70</v>
      </c>
      <c r="F24" s="92">
        <v>1</v>
      </c>
      <c r="G24" s="81">
        <f>'2007'!G24+'2008'!G24+'2009'!G24+'2010'!G24+'2011'!G24</f>
        <v>0</v>
      </c>
      <c r="H24" s="81">
        <f>'2007'!H24+'2008'!H24+'2009'!H24+'2010'!H24+'2011'!H24</f>
        <v>0.15</v>
      </c>
      <c r="I24" s="81">
        <f>'2007'!I24+'2008'!I24+'2009'!I24+'2010'!I24+'2011'!I24</f>
        <v>0</v>
      </c>
      <c r="J24" s="81">
        <f>'2007'!J24+'2008'!J24+'2009'!J24+'2010'!J24+'2011'!J24</f>
        <v>0</v>
      </c>
      <c r="K24" s="82">
        <f>'2007'!K24+'2008'!K24+'2009'!K24+'2010'!K24+'2011'!K24</f>
        <v>0</v>
      </c>
      <c r="L24" s="82">
        <f>'2007'!L24+'2008'!L24+'2009'!L24+'2010'!L24+'2011'!L24</f>
        <v>0</v>
      </c>
      <c r="M24" s="82">
        <f>'2007'!M24+'2008'!M24+'2009'!M24+'2010'!M24+'2011'!M24</f>
        <v>3000</v>
      </c>
      <c r="N24" s="82">
        <f>'2007'!N24+'2008'!N24+'2009'!N24+'2010'!N24+'2011'!N24</f>
        <v>0</v>
      </c>
      <c r="O24" s="82">
        <f>'2007'!O24+'2008'!O24+'2009'!O24+'2010'!O24+'2011'!O24</f>
        <v>0</v>
      </c>
      <c r="P24" s="165">
        <f t="shared" si="3"/>
        <v>3000</v>
      </c>
      <c r="Q24" s="166">
        <f t="shared" si="4"/>
        <v>0.15</v>
      </c>
      <c r="R24" s="57"/>
      <c r="S24" s="60"/>
      <c r="T24" s="57"/>
      <c r="U24" s="60"/>
    </row>
    <row r="25" spans="1:21" s="81" customFormat="1" ht="12.75" hidden="1">
      <c r="A25" s="164"/>
      <c r="D25" s="82"/>
      <c r="E25" s="168" t="s">
        <v>71</v>
      </c>
      <c r="F25" s="92">
        <v>1</v>
      </c>
      <c r="G25" s="81">
        <f>'2007'!G25+'2008'!G25+'2009'!G25+'2010'!G25+'2011'!G25</f>
        <v>0.2</v>
      </c>
      <c r="H25" s="81">
        <f>'2007'!H25+'2008'!H25+'2009'!H25+'2010'!H25+'2011'!H25</f>
        <v>0</v>
      </c>
      <c r="I25" s="81">
        <f>'2007'!I25+'2008'!I25+'2009'!I25+'2010'!I25+'2011'!I25</f>
        <v>0</v>
      </c>
      <c r="J25" s="81">
        <f>'2007'!J25+'2008'!J25+'2009'!J25+'2010'!J25+'2011'!J25</f>
        <v>0.1</v>
      </c>
      <c r="K25" s="82">
        <f>'2007'!K25+'2008'!K25+'2009'!K25+'2010'!K25+'2011'!K25</f>
        <v>0</v>
      </c>
      <c r="L25" s="82">
        <f>'2007'!L25+'2008'!L25+'2009'!L25+'2010'!L25+'2011'!L25</f>
        <v>0</v>
      </c>
      <c r="M25" s="82">
        <f>'2007'!M25+'2008'!M25+'2009'!M25+'2010'!M25+'2011'!M25</f>
        <v>10000</v>
      </c>
      <c r="N25" s="82">
        <f>'2007'!N25+'2008'!N25+'2009'!N25+'2010'!N25+'2011'!N25</f>
        <v>0</v>
      </c>
      <c r="O25" s="82">
        <f>'2007'!O25+'2008'!O25+'2009'!O25+'2010'!O25+'2011'!O25</f>
        <v>0</v>
      </c>
      <c r="P25" s="165">
        <f t="shared" si="3"/>
        <v>10000</v>
      </c>
      <c r="Q25" s="166">
        <f t="shared" si="4"/>
        <v>0.30000000000000004</v>
      </c>
      <c r="R25" s="57"/>
      <c r="S25" s="60"/>
      <c r="T25" s="57"/>
      <c r="U25" s="60"/>
    </row>
    <row r="26" spans="1:21" s="81" customFormat="1" ht="12.75" hidden="1">
      <c r="A26" s="164"/>
      <c r="D26" s="82"/>
      <c r="E26" s="168" t="s">
        <v>72</v>
      </c>
      <c r="F26" s="92">
        <v>1</v>
      </c>
      <c r="G26" s="81">
        <f>'2007'!G26+'2008'!G26+'2009'!G26+'2010'!G26+'2011'!G26</f>
        <v>0.1</v>
      </c>
      <c r="H26" s="81">
        <f>'2007'!H26+'2008'!H26+'2009'!H26+'2010'!H26+'2011'!H26</f>
        <v>0</v>
      </c>
      <c r="I26" s="81">
        <f>'2007'!I26+'2008'!I26+'2009'!I26+'2010'!I26+'2011'!I26</f>
        <v>0</v>
      </c>
      <c r="J26" s="81">
        <f>'2007'!J26+'2008'!J26+'2009'!J26+'2010'!J26+'2011'!J26</f>
        <v>0.1</v>
      </c>
      <c r="K26" s="82">
        <f>'2007'!K26+'2008'!K26+'2009'!K26+'2010'!K26+'2011'!K26</f>
        <v>0</v>
      </c>
      <c r="L26" s="82">
        <f>'2007'!L26+'2008'!L26+'2009'!L26+'2010'!L26+'2011'!L26</f>
        <v>0</v>
      </c>
      <c r="M26" s="82">
        <f>'2007'!M26+'2008'!M26+'2009'!M26+'2010'!M26+'2011'!M26</f>
        <v>5000</v>
      </c>
      <c r="N26" s="82">
        <f>'2007'!N26+'2008'!N26+'2009'!N26+'2010'!N26+'2011'!N26</f>
        <v>0</v>
      </c>
      <c r="O26" s="82">
        <f>'2007'!O26+'2008'!O26+'2009'!O26+'2010'!O26+'2011'!O26</f>
        <v>0</v>
      </c>
      <c r="P26" s="165">
        <f t="shared" si="3"/>
        <v>5000</v>
      </c>
      <c r="Q26" s="166">
        <f t="shared" si="4"/>
        <v>0.2</v>
      </c>
      <c r="R26" s="57"/>
      <c r="S26" s="60"/>
      <c r="T26" s="57"/>
      <c r="U26" s="60"/>
    </row>
    <row r="27" spans="1:21" s="81" customFormat="1" ht="12.75" hidden="1">
      <c r="A27" s="164"/>
      <c r="D27" s="82"/>
      <c r="E27" s="168" t="s">
        <v>73</v>
      </c>
      <c r="F27" s="92">
        <v>1</v>
      </c>
      <c r="G27" s="81">
        <f>'2007'!G27+'2008'!G27+'2009'!G27+'2010'!G27+'2011'!G27</f>
        <v>0</v>
      </c>
      <c r="H27" s="81">
        <f>'2007'!H27+'2008'!H27+'2009'!H27+'2010'!H27+'2011'!H27</f>
        <v>0.1</v>
      </c>
      <c r="I27" s="81">
        <f>'2007'!I27+'2008'!I27+'2009'!I27+'2010'!I27+'2011'!I27</f>
        <v>0</v>
      </c>
      <c r="J27" s="81">
        <f>'2007'!J27+'2008'!J27+'2009'!J27+'2010'!J27+'2011'!J27</f>
        <v>0.30000000000000004</v>
      </c>
      <c r="K27" s="82">
        <f>'2007'!K27+'2008'!K27+'2009'!K27+'2010'!K27+'2011'!K27</f>
        <v>0</v>
      </c>
      <c r="L27" s="82">
        <f>'2007'!L27+'2008'!L27+'2009'!L27+'2010'!L27+'2011'!L27</f>
        <v>0</v>
      </c>
      <c r="M27" s="82">
        <f>'2007'!M27+'2008'!M27+'2009'!M27+'2010'!M27+'2011'!M27</f>
        <v>0</v>
      </c>
      <c r="N27" s="82">
        <f>'2007'!N27+'2008'!N27+'2009'!N27+'2010'!N27+'2011'!N27</f>
        <v>0</v>
      </c>
      <c r="O27" s="82">
        <f>'2007'!O27+'2008'!O27+'2009'!O27+'2010'!O27+'2011'!O27</f>
        <v>0</v>
      </c>
      <c r="P27" s="165">
        <f t="shared" si="3"/>
        <v>0</v>
      </c>
      <c r="Q27" s="166">
        <f t="shared" si="4"/>
        <v>0.4</v>
      </c>
      <c r="R27" s="57"/>
      <c r="S27" s="60"/>
      <c r="T27" s="57"/>
      <c r="U27" s="60"/>
    </row>
    <row r="28" spans="1:21" s="81" customFormat="1" ht="12.75" hidden="1">
      <c r="A28" s="164"/>
      <c r="B28" s="168"/>
      <c r="D28" s="82"/>
      <c r="E28" s="168" t="s">
        <v>74</v>
      </c>
      <c r="F28" s="92">
        <v>1</v>
      </c>
      <c r="G28" s="81">
        <f>'2007'!G28+'2008'!G28+'2009'!G28+'2010'!G28+'2011'!G28</f>
        <v>0.15000000000000002</v>
      </c>
      <c r="H28" s="81">
        <f>'2007'!H28+'2008'!H28+'2009'!H28+'2010'!H28+'2011'!H28</f>
        <v>0.15000000000000002</v>
      </c>
      <c r="I28" s="81">
        <f>'2007'!I28+'2008'!I28+'2009'!I28+'2010'!I28+'2011'!I28</f>
        <v>0.1</v>
      </c>
      <c r="J28" s="81">
        <f>'2007'!J28+'2008'!J28+'2009'!J28+'2010'!J28+'2011'!J28</f>
        <v>0.15000000000000002</v>
      </c>
      <c r="K28" s="82">
        <f>'2007'!K28+'2008'!K28+'2009'!K28+'2010'!K28+'2011'!K28</f>
        <v>0</v>
      </c>
      <c r="L28" s="82">
        <f>'2007'!L28+'2008'!L28+'2009'!L28+'2010'!L28+'2011'!L28</f>
        <v>0</v>
      </c>
      <c r="M28" s="82">
        <f>'2007'!M28+'2008'!M28+'2009'!M28+'2010'!M28+'2011'!M28</f>
        <v>0</v>
      </c>
      <c r="N28" s="82">
        <f>'2007'!N28+'2008'!N28+'2009'!N28+'2010'!N28+'2011'!N28</f>
        <v>0</v>
      </c>
      <c r="O28" s="82">
        <f>'2007'!O28+'2008'!O28+'2009'!O28+'2010'!O28+'2011'!O28</f>
        <v>0</v>
      </c>
      <c r="P28" s="165">
        <f t="shared" si="3"/>
        <v>0</v>
      </c>
      <c r="Q28" s="166">
        <f t="shared" si="4"/>
        <v>0.55</v>
      </c>
      <c r="R28" s="57"/>
      <c r="S28" s="60"/>
      <c r="T28" s="57"/>
      <c r="U28" s="60"/>
    </row>
    <row r="29" spans="1:21" s="81" customFormat="1" ht="12.75" hidden="1">
      <c r="A29" s="164"/>
      <c r="B29" s="168"/>
      <c r="D29" s="82"/>
      <c r="E29" s="169" t="s">
        <v>75</v>
      </c>
      <c r="F29" s="92">
        <v>1</v>
      </c>
      <c r="G29" s="81">
        <f>'2007'!G29+'2008'!G29+'2009'!G29+'2010'!G29+'2011'!G29</f>
        <v>0.6000000000000001</v>
      </c>
      <c r="H29" s="81">
        <f>'2007'!H29+'2008'!H29+'2009'!H29+'2010'!H29+'2011'!H29</f>
        <v>0</v>
      </c>
      <c r="I29" s="81">
        <f>'2007'!I29+'2008'!I29+'2009'!I29+'2010'!I29+'2011'!I29</f>
        <v>0.30000000000000004</v>
      </c>
      <c r="J29" s="81">
        <f>'2007'!J29+'2008'!J29+'2009'!J29+'2010'!J29+'2011'!J29</f>
        <v>0.6000000000000001</v>
      </c>
      <c r="K29" s="82">
        <f>'2007'!K29+'2008'!K29+'2009'!K29+'2010'!K29+'2011'!K29</f>
        <v>0</v>
      </c>
      <c r="L29" s="82">
        <f>'2007'!L29+'2008'!L29+'2009'!L29+'2010'!L29+'2011'!L29</f>
        <v>0</v>
      </c>
      <c r="M29" s="82">
        <f>'2007'!M29+'2008'!M29+'2009'!M29+'2010'!M29+'2011'!M29</f>
        <v>0</v>
      </c>
      <c r="N29" s="82">
        <f>'2007'!N29+'2008'!N29+'2009'!N29+'2010'!N29+'2011'!N29</f>
        <v>0</v>
      </c>
      <c r="O29" s="82">
        <f>'2007'!O29+'2008'!O29+'2009'!O29+'2010'!O29+'2011'!O29</f>
        <v>0</v>
      </c>
      <c r="P29" s="165">
        <f t="shared" si="3"/>
        <v>0</v>
      </c>
      <c r="Q29" s="166">
        <f t="shared" si="4"/>
        <v>1.5000000000000002</v>
      </c>
      <c r="R29" s="57"/>
      <c r="S29" s="60"/>
      <c r="T29" s="57"/>
      <c r="U29" s="60"/>
    </row>
    <row r="30" spans="1:21" s="81" customFormat="1" ht="12.75" hidden="1">
      <c r="A30" s="164"/>
      <c r="B30" s="168"/>
      <c r="D30" s="82"/>
      <c r="E30" s="168" t="s">
        <v>76</v>
      </c>
      <c r="F30" s="92">
        <v>1</v>
      </c>
      <c r="G30" s="81">
        <f>'2007'!G30+'2008'!G30+'2009'!G30+'2010'!G30+'2011'!G30</f>
        <v>0</v>
      </c>
      <c r="H30" s="81">
        <f>'2007'!H30+'2008'!H30+'2009'!H30+'2010'!H30+'2011'!H30</f>
        <v>0.1</v>
      </c>
      <c r="I30" s="81">
        <f>'2007'!I30+'2008'!I30+'2009'!I30+'2010'!I30+'2011'!I30</f>
        <v>0</v>
      </c>
      <c r="J30" s="81">
        <f>'2007'!J30+'2008'!J30+'2009'!J30+'2010'!J30+'2011'!J30</f>
        <v>0.2</v>
      </c>
      <c r="K30" s="82">
        <f>'2007'!K30+'2008'!K30+'2009'!K30+'2010'!K30+'2011'!K30</f>
        <v>0</v>
      </c>
      <c r="L30" s="82">
        <f>'2007'!L30+'2008'!L30+'2009'!L30+'2010'!L30+'2011'!L30</f>
        <v>0</v>
      </c>
      <c r="M30" s="82">
        <f>'2007'!M30+'2008'!M30+'2009'!M30+'2010'!M30+'2011'!M30</f>
        <v>0</v>
      </c>
      <c r="N30" s="82">
        <f>'2007'!N30+'2008'!N30+'2009'!N30+'2010'!N30+'2011'!N30</f>
        <v>0</v>
      </c>
      <c r="O30" s="82">
        <f>'2007'!O30+'2008'!O30+'2009'!O30+'2010'!O30+'2011'!O30</f>
        <v>0</v>
      </c>
      <c r="P30" s="165">
        <f t="shared" si="3"/>
        <v>0</v>
      </c>
      <c r="Q30" s="166">
        <f t="shared" si="4"/>
        <v>0.30000000000000004</v>
      </c>
      <c r="R30" s="57"/>
      <c r="S30" s="60"/>
      <c r="T30" s="57"/>
      <c r="U30" s="60"/>
    </row>
    <row r="31" spans="1:21" s="81" customFormat="1" ht="12.75" hidden="1">
      <c r="A31" s="164"/>
      <c r="B31" s="168"/>
      <c r="D31" s="82"/>
      <c r="E31" s="168" t="s">
        <v>37</v>
      </c>
      <c r="F31" s="92">
        <v>1</v>
      </c>
      <c r="G31" s="81">
        <f>'2007'!G31+'2008'!G31+'2009'!G31+'2010'!G31+'2011'!G31</f>
        <v>0.05</v>
      </c>
      <c r="H31" s="81">
        <f>'2007'!H31+'2008'!H31+'2009'!H31+'2010'!H31+'2011'!H31</f>
        <v>0.05</v>
      </c>
      <c r="I31" s="81">
        <f>'2007'!I31+'2008'!I31+'2009'!I31+'2010'!I31+'2011'!I31</f>
        <v>0.1</v>
      </c>
      <c r="J31" s="81">
        <f>'2007'!J31+'2008'!J31+'2009'!J31+'2010'!J31+'2011'!J31</f>
        <v>0.05</v>
      </c>
      <c r="K31" s="82">
        <f>'2007'!K31+'2008'!K31+'2009'!K31+'2010'!K31+'2011'!K31</f>
        <v>0</v>
      </c>
      <c r="L31" s="82">
        <f>'2007'!L31+'2008'!L31+'2009'!L31+'2010'!L31+'2011'!L31</f>
        <v>0</v>
      </c>
      <c r="M31" s="82">
        <f>'2007'!M31+'2008'!M31+'2009'!M31+'2010'!M31+'2011'!M31</f>
        <v>100000</v>
      </c>
      <c r="N31" s="82">
        <f>'2007'!N31+'2008'!N31+'2009'!N31+'2010'!N31+'2011'!N31</f>
        <v>0</v>
      </c>
      <c r="O31" s="82">
        <f>'2007'!O31+'2008'!O31+'2009'!O31+'2010'!O31+'2011'!O31</f>
        <v>0</v>
      </c>
      <c r="P31" s="165">
        <f t="shared" si="3"/>
        <v>100000</v>
      </c>
      <c r="Q31" s="166">
        <f t="shared" si="4"/>
        <v>0.25</v>
      </c>
      <c r="R31" s="57"/>
      <c r="S31" s="60"/>
      <c r="T31" s="57"/>
      <c r="U31" s="60"/>
    </row>
    <row r="32" spans="1:21" s="81" customFormat="1" ht="12.75" hidden="1">
      <c r="A32" s="164"/>
      <c r="B32" s="168"/>
      <c r="D32" s="82"/>
      <c r="E32" s="168" t="s">
        <v>77</v>
      </c>
      <c r="F32" s="92">
        <v>1</v>
      </c>
      <c r="G32" s="81">
        <f>'2007'!G32+'2008'!G32+'2009'!G32+'2010'!G32+'2011'!G32</f>
        <v>0</v>
      </c>
      <c r="H32" s="81">
        <f>'2007'!H32+'2008'!H32+'2009'!H32+'2010'!H32+'2011'!H32</f>
        <v>0</v>
      </c>
      <c r="I32" s="81">
        <f>'2007'!I32+'2008'!I32+'2009'!I32+'2010'!I32+'2011'!I32</f>
        <v>0</v>
      </c>
      <c r="J32" s="81">
        <f>'2007'!J32+'2008'!J32+'2009'!J32+'2010'!J32+'2011'!J32</f>
        <v>0</v>
      </c>
      <c r="K32" s="82">
        <f>'2007'!K32+'2008'!K32+'2009'!K32+'2010'!K32+'2011'!K32</f>
        <v>0</v>
      </c>
      <c r="L32" s="82">
        <f>'2007'!L32+'2008'!L32+'2009'!L32+'2010'!L32+'2011'!L32</f>
        <v>0</v>
      </c>
      <c r="M32" s="82">
        <f>'2007'!M32+'2008'!M32+'2009'!M32+'2010'!M32+'2011'!M32</f>
        <v>0</v>
      </c>
      <c r="N32" s="82">
        <f>'2007'!N32+'2008'!N32+'2009'!N32+'2010'!N32+'2011'!N32</f>
        <v>4000</v>
      </c>
      <c r="O32" s="82">
        <f>'2007'!O32+'2008'!O32+'2009'!O32+'2010'!O32+'2011'!O32</f>
        <v>0</v>
      </c>
      <c r="P32" s="165">
        <f t="shared" si="3"/>
        <v>4000</v>
      </c>
      <c r="Q32" s="166">
        <f t="shared" si="4"/>
        <v>0</v>
      </c>
      <c r="R32" s="57"/>
      <c r="S32" s="60"/>
      <c r="T32" s="57"/>
      <c r="U32" s="60"/>
    </row>
    <row r="33" spans="1:21" s="81" customFormat="1" ht="12.75" hidden="1">
      <c r="A33" s="164"/>
      <c r="B33" s="168"/>
      <c r="D33" s="82"/>
      <c r="E33" s="168" t="s">
        <v>80</v>
      </c>
      <c r="F33" s="92">
        <v>1</v>
      </c>
      <c r="G33" s="81">
        <f>'2007'!G33+'2008'!G33+'2009'!G33+'2010'!G33+'2011'!G33</f>
        <v>0</v>
      </c>
      <c r="H33" s="81">
        <f>'2007'!H33+'2008'!H33+'2009'!H33+'2010'!H33+'2011'!H33</f>
        <v>0</v>
      </c>
      <c r="I33" s="81">
        <f>'2007'!I33+'2008'!I33+'2009'!I33+'2010'!I33+'2011'!I33</f>
        <v>0</v>
      </c>
      <c r="J33" s="81">
        <f>'2007'!J33+'2008'!J33+'2009'!J33+'2010'!J33+'2011'!J33</f>
        <v>0</v>
      </c>
      <c r="K33" s="82">
        <f>'2007'!K33+'2008'!K33+'2009'!K33+'2010'!K33+'2011'!K33</f>
        <v>0</v>
      </c>
      <c r="L33" s="82">
        <f>'2007'!L33+'2008'!L33+'2009'!L33+'2010'!L33+'2011'!L33</f>
        <v>0</v>
      </c>
      <c r="M33" s="82">
        <f>'2007'!M33+'2008'!M33+'2009'!M33+'2010'!M33+'2011'!M33</f>
        <v>900000</v>
      </c>
      <c r="N33" s="82">
        <f>'2007'!N33+'2008'!N33+'2009'!N33+'2010'!N33+'2011'!N33</f>
        <v>0</v>
      </c>
      <c r="O33" s="82">
        <f>'2007'!O33+'2008'!O33+'2009'!O33+'2010'!O33+'2011'!O33</f>
        <v>0</v>
      </c>
      <c r="P33" s="165">
        <f t="shared" si="3"/>
        <v>900000</v>
      </c>
      <c r="Q33" s="166">
        <f t="shared" si="4"/>
        <v>0</v>
      </c>
      <c r="R33" s="57"/>
      <c r="S33" s="60"/>
      <c r="T33" s="57"/>
      <c r="U33" s="60"/>
    </row>
    <row r="34" spans="1:21" s="81" customFormat="1" ht="12.75" hidden="1">
      <c r="A34" s="164"/>
      <c r="B34" s="168"/>
      <c r="D34" s="82"/>
      <c r="E34" s="168" t="s">
        <v>79</v>
      </c>
      <c r="F34" s="92">
        <v>1</v>
      </c>
      <c r="G34" s="81">
        <f>'2007'!G34+'2008'!G34+'2009'!G34+'2010'!G34+'2011'!G34</f>
        <v>0</v>
      </c>
      <c r="H34" s="81">
        <f>'2007'!H34+'2008'!H34+'2009'!H34+'2010'!H34+'2011'!H34</f>
        <v>0</v>
      </c>
      <c r="I34" s="81">
        <f>'2007'!I34+'2008'!I34+'2009'!I34+'2010'!I34+'2011'!I34</f>
        <v>0</v>
      </c>
      <c r="J34" s="81">
        <f>'2007'!J34+'2008'!J34+'2009'!J34+'2010'!J34+'2011'!J34</f>
        <v>0</v>
      </c>
      <c r="K34" s="82">
        <f>'2007'!K34+'2008'!K34+'2009'!K34+'2010'!K34+'2011'!K34</f>
        <v>9000</v>
      </c>
      <c r="L34" s="82">
        <f>'2007'!L34+'2008'!L34+'2009'!L34+'2010'!L34+'2011'!L34</f>
        <v>0</v>
      </c>
      <c r="M34" s="82">
        <f>'2007'!M34+'2008'!M34+'2009'!M34+'2010'!M34+'2011'!M34</f>
        <v>0</v>
      </c>
      <c r="N34" s="82">
        <f>'2007'!N34+'2008'!N34+'2009'!N34+'2010'!N34+'2011'!N34</f>
        <v>0</v>
      </c>
      <c r="O34" s="82">
        <f>'2007'!O34+'2008'!O34+'2009'!O34+'2010'!O34+'2011'!O34</f>
        <v>0</v>
      </c>
      <c r="P34" s="165">
        <f t="shared" si="3"/>
        <v>9000</v>
      </c>
      <c r="Q34" s="166">
        <f t="shared" si="4"/>
        <v>0</v>
      </c>
      <c r="R34" s="57"/>
      <c r="S34" s="60"/>
      <c r="T34" s="57"/>
      <c r="U34" s="60"/>
    </row>
    <row r="35" spans="1:21" s="81" customFormat="1" ht="12.75" hidden="1">
      <c r="A35" s="164"/>
      <c r="B35" s="168"/>
      <c r="D35" s="82"/>
      <c r="E35" s="169" t="s">
        <v>78</v>
      </c>
      <c r="F35" s="92">
        <v>1</v>
      </c>
      <c r="G35" s="81">
        <f>'2007'!G35+'2008'!G35+'2009'!G35+'2010'!G35+'2011'!G35</f>
        <v>0</v>
      </c>
      <c r="H35" s="81">
        <f>'2007'!H35+'2008'!H35+'2009'!H35+'2010'!H35+'2011'!H35</f>
        <v>0</v>
      </c>
      <c r="I35" s="81">
        <f>'2007'!I35+'2008'!I35+'2009'!I35+'2010'!I35+'2011'!I35</f>
        <v>0</v>
      </c>
      <c r="J35" s="81">
        <f>'2007'!J35+'2008'!J35+'2009'!J35+'2010'!J35+'2011'!J35</f>
        <v>0</v>
      </c>
      <c r="K35" s="82">
        <f>'2007'!K35+'2008'!K35+'2009'!K35+'2010'!K35+'2011'!K35</f>
        <v>7500</v>
      </c>
      <c r="L35" s="82">
        <f>'2007'!L35+'2008'!L35+'2009'!L35+'2010'!L35+'2011'!L35</f>
        <v>0</v>
      </c>
      <c r="M35" s="82">
        <f>'2007'!M35+'2008'!M35+'2009'!M35+'2010'!M35+'2011'!M35</f>
        <v>0</v>
      </c>
      <c r="N35" s="82">
        <f>'2007'!N35+'2008'!N35+'2009'!N35+'2010'!N35+'2011'!N35</f>
        <v>0</v>
      </c>
      <c r="O35" s="82">
        <f>'2007'!O35+'2008'!O35+'2009'!O35+'2010'!O35+'2011'!O35</f>
        <v>0</v>
      </c>
      <c r="P35" s="165">
        <f t="shared" si="3"/>
        <v>7500</v>
      </c>
      <c r="Q35" s="166">
        <f t="shared" si="4"/>
        <v>0</v>
      </c>
      <c r="R35" s="57"/>
      <c r="S35" s="60"/>
      <c r="T35" s="57"/>
      <c r="U35" s="60"/>
    </row>
    <row r="36" spans="1:21" s="81" customFormat="1" ht="12.75">
      <c r="A36" s="151">
        <v>2.3</v>
      </c>
      <c r="B36" s="152"/>
      <c r="C36" s="152" t="s">
        <v>49</v>
      </c>
      <c r="D36" s="82"/>
      <c r="E36" s="82"/>
      <c r="F36" s="92"/>
      <c r="K36" s="82"/>
      <c r="L36" s="82"/>
      <c r="M36" s="82"/>
      <c r="N36" s="82"/>
      <c r="O36" s="82"/>
      <c r="P36" s="165"/>
      <c r="Q36" s="166"/>
      <c r="R36" s="57"/>
      <c r="S36" s="60"/>
      <c r="T36" s="57"/>
      <c r="U36" s="60"/>
    </row>
    <row r="37" spans="1:21" s="81" customFormat="1" ht="12.75">
      <c r="A37" s="162" t="s">
        <v>58</v>
      </c>
      <c r="B37" s="152"/>
      <c r="C37" s="152"/>
      <c r="D37" s="160" t="s">
        <v>30</v>
      </c>
      <c r="E37" s="82"/>
      <c r="F37" s="92">
        <v>2</v>
      </c>
      <c r="G37" s="160">
        <f aca="true" t="shared" si="5" ref="G37:O37">SUM(G38:G45)</f>
        <v>0</v>
      </c>
      <c r="H37" s="160">
        <f t="shared" si="5"/>
        <v>2.7500000000000004</v>
      </c>
      <c r="I37" s="160">
        <f t="shared" si="5"/>
        <v>0</v>
      </c>
      <c r="J37" s="160">
        <f t="shared" si="5"/>
        <v>3.3</v>
      </c>
      <c r="K37" s="161">
        <f t="shared" si="5"/>
        <v>0</v>
      </c>
      <c r="L37" s="161">
        <f t="shared" si="5"/>
        <v>464200</v>
      </c>
      <c r="M37" s="161">
        <f t="shared" si="5"/>
        <v>0</v>
      </c>
      <c r="N37" s="161">
        <f t="shared" si="5"/>
        <v>0</v>
      </c>
      <c r="O37" s="161">
        <f t="shared" si="5"/>
        <v>0</v>
      </c>
      <c r="P37" s="165">
        <f>SUM(K37:O37)</f>
        <v>464200</v>
      </c>
      <c r="Q37" s="166">
        <f>SUM(G37:J37)</f>
        <v>6.050000000000001</v>
      </c>
      <c r="R37" s="59">
        <f>'5-yr Totals'!R37</f>
        <v>464200</v>
      </c>
      <c r="S37" s="60">
        <f>'5-yr Totals'!S37</f>
        <v>6.05</v>
      </c>
      <c r="T37" s="59">
        <f>'5-yr Totals'!T37</f>
        <v>0</v>
      </c>
      <c r="U37" s="60">
        <f>'5-yr Totals'!U37</f>
        <v>0</v>
      </c>
    </row>
    <row r="38" spans="1:21" s="81" customFormat="1" ht="12.75" hidden="1">
      <c r="A38" s="162"/>
      <c r="D38" s="82"/>
      <c r="E38" s="81" t="s">
        <v>62</v>
      </c>
      <c r="F38" s="92">
        <v>2</v>
      </c>
      <c r="G38" s="81">
        <f>'2007'!G38+'2008'!G38+'2009'!G38+'2010'!G38+'2011'!G38</f>
        <v>0</v>
      </c>
      <c r="H38" s="81">
        <f>'2007'!H38+'2008'!H38+'2009'!H38+'2010'!H38+'2011'!H38</f>
        <v>2.35</v>
      </c>
      <c r="I38" s="81">
        <f>'2007'!I38+'2008'!I38+'2009'!I38+'2010'!I38+'2011'!I38</f>
        <v>0</v>
      </c>
      <c r="J38" s="81">
        <f>'2007'!J38+'2008'!J38+'2009'!J38+'2010'!J38+'2011'!J38</f>
        <v>0.6000000000000001</v>
      </c>
      <c r="K38" s="82">
        <f>'2007'!K38+'2008'!K38+'2009'!K38+'2010'!K38+'2011'!K38</f>
        <v>0</v>
      </c>
      <c r="L38" s="82">
        <f>'2007'!L38+'2008'!L38+'2009'!L38+'2010'!L38+'2011'!L38</f>
        <v>99000</v>
      </c>
      <c r="M38" s="82">
        <f>'2007'!M38+'2008'!M38+'2009'!M38+'2010'!M38+'2011'!M38</f>
        <v>0</v>
      </c>
      <c r="N38" s="82">
        <f>'2007'!N38+'2008'!N38+'2009'!N38+'2010'!N38+'2011'!N38</f>
        <v>0</v>
      </c>
      <c r="O38" s="82">
        <f>'2007'!O38+'2008'!O38+'2009'!O38+'2010'!O38+'2011'!O38</f>
        <v>0</v>
      </c>
      <c r="P38" s="165">
        <f aca="true" t="shared" si="6" ref="P38:P45">SUM(K38:O38)</f>
        <v>99000</v>
      </c>
      <c r="Q38" s="166">
        <f aca="true" t="shared" si="7" ref="Q38:Q45">SUM(G38:J38)</f>
        <v>2.95</v>
      </c>
      <c r="R38" s="57"/>
      <c r="S38" s="60"/>
      <c r="T38" s="57"/>
      <c r="U38" s="60"/>
    </row>
    <row r="39" spans="1:21" s="81" customFormat="1" ht="12.75" hidden="1">
      <c r="A39" s="162"/>
      <c r="D39" s="82"/>
      <c r="E39" s="81" t="s">
        <v>31</v>
      </c>
      <c r="F39" s="92">
        <v>2</v>
      </c>
      <c r="G39" s="81">
        <f>'2007'!G39+'2008'!G39+'2009'!G39+'2010'!G39+'2011'!G39</f>
        <v>0</v>
      </c>
      <c r="H39" s="81">
        <f>'2007'!H39+'2008'!H39+'2009'!H39+'2010'!H39+'2011'!H39</f>
        <v>0.2</v>
      </c>
      <c r="I39" s="81">
        <f>'2007'!I39+'2008'!I39+'2009'!I39+'2010'!I39+'2011'!I39</f>
        <v>0</v>
      </c>
      <c r="J39" s="81">
        <f>'2007'!J39+'2008'!J39+'2009'!J39+'2010'!J39+'2011'!J39</f>
        <v>0.3</v>
      </c>
      <c r="K39" s="82">
        <f>'2007'!K39+'2008'!K39+'2009'!K39+'2010'!K39+'2011'!K39</f>
        <v>0</v>
      </c>
      <c r="L39" s="82">
        <f>'2007'!L39+'2008'!L39+'2009'!L39+'2010'!L39+'2011'!L39</f>
        <v>110000</v>
      </c>
      <c r="M39" s="82">
        <f>'2007'!M39+'2008'!M39+'2009'!M39+'2010'!M39+'2011'!M39</f>
        <v>0</v>
      </c>
      <c r="N39" s="82">
        <f>'2007'!N39+'2008'!N39+'2009'!N39+'2010'!N39+'2011'!N39</f>
        <v>0</v>
      </c>
      <c r="O39" s="82">
        <f>'2007'!O39+'2008'!O39+'2009'!O39+'2010'!O39+'2011'!O39</f>
        <v>0</v>
      </c>
      <c r="P39" s="165">
        <f t="shared" si="6"/>
        <v>110000</v>
      </c>
      <c r="Q39" s="166">
        <f t="shared" si="7"/>
        <v>0.5</v>
      </c>
      <c r="R39" s="57"/>
      <c r="S39" s="60"/>
      <c r="T39" s="57"/>
      <c r="U39" s="60"/>
    </row>
    <row r="40" spans="1:21" s="81" customFormat="1" ht="12.75" hidden="1">
      <c r="A40" s="162"/>
      <c r="D40" s="82"/>
      <c r="E40" s="81" t="s">
        <v>32</v>
      </c>
      <c r="F40" s="92">
        <v>2</v>
      </c>
      <c r="G40" s="81">
        <f>'2007'!G40+'2008'!G40+'2009'!G40+'2010'!G40+'2011'!G40</f>
        <v>0</v>
      </c>
      <c r="H40" s="81">
        <f>'2007'!H40+'2008'!H40+'2009'!H40+'2010'!H40+'2011'!H40</f>
        <v>0</v>
      </c>
      <c r="I40" s="81">
        <f>'2007'!I40+'2008'!I40+'2009'!I40+'2010'!I40+'2011'!I40</f>
        <v>0</v>
      </c>
      <c r="J40" s="81">
        <f>'2007'!J40+'2008'!J40+'2009'!J40+'2010'!J40+'2011'!J40</f>
        <v>0.3</v>
      </c>
      <c r="K40" s="82">
        <f>'2007'!K40+'2008'!K40+'2009'!K40+'2010'!K40+'2011'!K40</f>
        <v>0</v>
      </c>
      <c r="L40" s="82">
        <f>'2007'!L40+'2008'!L40+'2009'!L40+'2010'!L40+'2011'!L40</f>
        <v>55000</v>
      </c>
      <c r="M40" s="82">
        <f>'2007'!M40+'2008'!M40+'2009'!M40+'2010'!M40+'2011'!M40</f>
        <v>0</v>
      </c>
      <c r="N40" s="82">
        <f>'2007'!N40+'2008'!N40+'2009'!N40+'2010'!N40+'2011'!N40</f>
        <v>0</v>
      </c>
      <c r="O40" s="82">
        <f>'2007'!O40+'2008'!O40+'2009'!O40+'2010'!O40+'2011'!O40</f>
        <v>0</v>
      </c>
      <c r="P40" s="165">
        <f t="shared" si="6"/>
        <v>55000</v>
      </c>
      <c r="Q40" s="166">
        <f t="shared" si="7"/>
        <v>0.3</v>
      </c>
      <c r="R40" s="57"/>
      <c r="S40" s="60"/>
      <c r="T40" s="57"/>
      <c r="U40" s="60"/>
    </row>
    <row r="41" spans="1:21" s="81" customFormat="1" ht="12.75" hidden="1">
      <c r="A41" s="162"/>
      <c r="D41" s="82"/>
      <c r="E41" s="81" t="s">
        <v>33</v>
      </c>
      <c r="F41" s="92">
        <v>2</v>
      </c>
      <c r="G41" s="81">
        <f>'2007'!G41+'2008'!G41+'2009'!G41+'2010'!G41+'2011'!G41</f>
        <v>0</v>
      </c>
      <c r="H41" s="81">
        <f>'2007'!H41+'2008'!H41+'2009'!H41+'2010'!H41+'2011'!H41</f>
        <v>0</v>
      </c>
      <c r="I41" s="81">
        <f>'2007'!I41+'2008'!I41+'2009'!I41+'2010'!I41+'2011'!I41</f>
        <v>0</v>
      </c>
      <c r="J41" s="81">
        <f>'2007'!J41+'2008'!J41+'2009'!J41+'2010'!J41+'2011'!J41</f>
        <v>1</v>
      </c>
      <c r="K41" s="82">
        <f>'2007'!K41+'2008'!K41+'2009'!K41+'2010'!K41+'2011'!K41</f>
        <v>0</v>
      </c>
      <c r="L41" s="82">
        <f>'2007'!L41+'2008'!L41+'2009'!L41+'2010'!L41+'2011'!L41</f>
        <v>79200</v>
      </c>
      <c r="M41" s="82">
        <f>'2007'!M41+'2008'!M41+'2009'!M41+'2010'!M41+'2011'!M41</f>
        <v>0</v>
      </c>
      <c r="N41" s="82">
        <f>'2007'!N41+'2008'!N41+'2009'!N41+'2010'!N41+'2011'!N41</f>
        <v>0</v>
      </c>
      <c r="O41" s="82">
        <f>'2007'!O41+'2008'!O41+'2009'!O41+'2010'!O41+'2011'!O41</f>
        <v>0</v>
      </c>
      <c r="P41" s="165">
        <f t="shared" si="6"/>
        <v>79200</v>
      </c>
      <c r="Q41" s="166">
        <f t="shared" si="7"/>
        <v>1</v>
      </c>
      <c r="R41" s="57"/>
      <c r="S41" s="60"/>
      <c r="T41" s="57"/>
      <c r="U41" s="60"/>
    </row>
    <row r="42" spans="1:21" s="81" customFormat="1" ht="12.75" hidden="1">
      <c r="A42" s="162"/>
      <c r="D42" s="82"/>
      <c r="E42" s="81" t="s">
        <v>34</v>
      </c>
      <c r="F42" s="92">
        <v>2</v>
      </c>
      <c r="G42" s="81">
        <f>'2007'!G42+'2008'!G42+'2009'!G42+'2010'!G42+'2011'!G42</f>
        <v>0</v>
      </c>
      <c r="H42" s="81">
        <f>'2007'!H42+'2008'!H42+'2009'!H42+'2010'!H42+'2011'!H42</f>
        <v>0.1</v>
      </c>
      <c r="I42" s="81">
        <f>'2007'!I42+'2008'!I42+'2009'!I42+'2010'!I42+'2011'!I42</f>
        <v>0</v>
      </c>
      <c r="J42" s="81">
        <f>'2007'!J42+'2008'!J42+'2009'!J42+'2010'!J42+'2011'!J42</f>
        <v>0.3</v>
      </c>
      <c r="K42" s="82">
        <f>'2007'!K42+'2008'!K42+'2009'!K42+'2010'!K42+'2011'!K42</f>
        <v>0</v>
      </c>
      <c r="L42" s="82">
        <f>'2007'!L42+'2008'!L42+'2009'!L42+'2010'!L42+'2011'!L42</f>
        <v>33000</v>
      </c>
      <c r="M42" s="82">
        <f>'2007'!M42+'2008'!M42+'2009'!M42+'2010'!M42+'2011'!M42</f>
        <v>0</v>
      </c>
      <c r="N42" s="82">
        <f>'2007'!N42+'2008'!N42+'2009'!N42+'2010'!N42+'2011'!N42</f>
        <v>0</v>
      </c>
      <c r="O42" s="82">
        <f>'2007'!O42+'2008'!O42+'2009'!O42+'2010'!O42+'2011'!O42</f>
        <v>0</v>
      </c>
      <c r="P42" s="165">
        <f t="shared" si="6"/>
        <v>33000</v>
      </c>
      <c r="Q42" s="166">
        <f t="shared" si="7"/>
        <v>0.4</v>
      </c>
      <c r="R42" s="57"/>
      <c r="S42" s="60"/>
      <c r="T42" s="57"/>
      <c r="U42" s="60"/>
    </row>
    <row r="43" spans="1:21" s="81" customFormat="1" ht="12.75" hidden="1">
      <c r="A43" s="162"/>
      <c r="D43" s="82"/>
      <c r="E43" s="81" t="s">
        <v>35</v>
      </c>
      <c r="F43" s="92">
        <v>2</v>
      </c>
      <c r="G43" s="81">
        <f>'2007'!G43+'2008'!G43+'2009'!G43+'2010'!G43+'2011'!G43</f>
        <v>0</v>
      </c>
      <c r="H43" s="81">
        <f>'2007'!H43+'2008'!H43+'2009'!H43+'2010'!H43+'2011'!H43</f>
        <v>0</v>
      </c>
      <c r="I43" s="81">
        <f>'2007'!I43+'2008'!I43+'2009'!I43+'2010'!I43+'2011'!I43</f>
        <v>0</v>
      </c>
      <c r="J43" s="81">
        <f>'2007'!J43+'2008'!J43+'2009'!J43+'2010'!J43+'2011'!J43</f>
        <v>0.3</v>
      </c>
      <c r="K43" s="82">
        <f>'2007'!K43+'2008'!K43+'2009'!K43+'2010'!K43+'2011'!K43</f>
        <v>0</v>
      </c>
      <c r="L43" s="82">
        <f>'2007'!L43+'2008'!L43+'2009'!L43+'2010'!L43+'2011'!L43</f>
        <v>0</v>
      </c>
      <c r="M43" s="82">
        <f>'2007'!M43+'2008'!M43+'2009'!M43+'2010'!M43+'2011'!M43</f>
        <v>0</v>
      </c>
      <c r="N43" s="82">
        <f>'2007'!N43+'2008'!N43+'2009'!N43+'2010'!N43+'2011'!N43</f>
        <v>0</v>
      </c>
      <c r="O43" s="82">
        <f>'2007'!O43+'2008'!O43+'2009'!O43+'2010'!O43+'2011'!O43</f>
        <v>0</v>
      </c>
      <c r="P43" s="165">
        <f t="shared" si="6"/>
        <v>0</v>
      </c>
      <c r="Q43" s="166">
        <f t="shared" si="7"/>
        <v>0.3</v>
      </c>
      <c r="R43" s="57"/>
      <c r="S43" s="60"/>
      <c r="T43" s="57"/>
      <c r="U43" s="60"/>
    </row>
    <row r="44" spans="1:21" s="81" customFormat="1" ht="12.75" hidden="1">
      <c r="A44" s="162"/>
      <c r="D44" s="82"/>
      <c r="E44" s="81" t="s">
        <v>36</v>
      </c>
      <c r="F44" s="92">
        <v>2</v>
      </c>
      <c r="G44" s="81">
        <f>'2007'!G44+'2008'!G44+'2009'!G44+'2010'!G44+'2011'!G44</f>
        <v>0</v>
      </c>
      <c r="H44" s="81">
        <f>'2007'!H44+'2008'!H44+'2009'!H44+'2010'!H44+'2011'!H44</f>
        <v>0</v>
      </c>
      <c r="I44" s="81">
        <f>'2007'!I44+'2008'!I44+'2009'!I44+'2010'!I44+'2011'!I44</f>
        <v>0</v>
      </c>
      <c r="J44" s="81">
        <f>'2007'!J44+'2008'!J44+'2009'!J44+'2010'!J44+'2011'!J44</f>
        <v>0.3</v>
      </c>
      <c r="K44" s="82">
        <f>'2007'!K44+'2008'!K44+'2009'!K44+'2010'!K44+'2011'!K44</f>
        <v>0</v>
      </c>
      <c r="L44" s="82">
        <f>'2007'!L44+'2008'!L44+'2009'!L44+'2010'!L44+'2011'!L44</f>
        <v>0</v>
      </c>
      <c r="M44" s="82">
        <f>'2007'!M44+'2008'!M44+'2009'!M44+'2010'!M44+'2011'!M44</f>
        <v>0</v>
      </c>
      <c r="N44" s="82">
        <f>'2007'!N44+'2008'!N44+'2009'!N44+'2010'!N44+'2011'!N44</f>
        <v>0</v>
      </c>
      <c r="O44" s="82">
        <f>'2007'!O44+'2008'!O44+'2009'!O44+'2010'!O44+'2011'!O44</f>
        <v>0</v>
      </c>
      <c r="P44" s="165">
        <f t="shared" si="6"/>
        <v>0</v>
      </c>
      <c r="Q44" s="166">
        <f t="shared" si="7"/>
        <v>0.3</v>
      </c>
      <c r="R44" s="57"/>
      <c r="S44" s="60"/>
      <c r="T44" s="57"/>
      <c r="U44" s="60"/>
    </row>
    <row r="45" spans="1:21" s="81" customFormat="1" ht="12.75" hidden="1">
      <c r="A45" s="162"/>
      <c r="D45" s="82"/>
      <c r="E45" s="81" t="s">
        <v>37</v>
      </c>
      <c r="F45" s="92">
        <v>2</v>
      </c>
      <c r="G45" s="81">
        <f>'2007'!G45+'2008'!G45+'2009'!G45+'2010'!G45+'2011'!G45</f>
        <v>0</v>
      </c>
      <c r="H45" s="81">
        <f>'2007'!H45+'2008'!H45+'2009'!H45+'2010'!H45+'2011'!H45</f>
        <v>0.1</v>
      </c>
      <c r="I45" s="81">
        <f>'2007'!I45+'2008'!I45+'2009'!I45+'2010'!I45+'2011'!I45</f>
        <v>0</v>
      </c>
      <c r="J45" s="81">
        <f>'2007'!J45+'2008'!J45+'2009'!J45+'2010'!J45+'2011'!J45</f>
        <v>0.2</v>
      </c>
      <c r="K45" s="82">
        <f>'2007'!K45+'2008'!K45+'2009'!K45+'2010'!K45+'2011'!K45</f>
        <v>0</v>
      </c>
      <c r="L45" s="82">
        <f>'2007'!L45+'2008'!L45+'2009'!L45+'2010'!L45+'2011'!L45</f>
        <v>88000</v>
      </c>
      <c r="M45" s="82">
        <f>'2007'!M45+'2008'!M45+'2009'!M45+'2010'!M45+'2011'!M45</f>
        <v>0</v>
      </c>
      <c r="N45" s="82">
        <f>'2007'!N45+'2008'!N45+'2009'!N45+'2010'!N45+'2011'!N45</f>
        <v>0</v>
      </c>
      <c r="O45" s="82">
        <f>'2007'!O45+'2008'!O45+'2009'!O45+'2010'!O45+'2011'!O45</f>
        <v>0</v>
      </c>
      <c r="P45" s="165">
        <f t="shared" si="6"/>
        <v>88000</v>
      </c>
      <c r="Q45" s="166">
        <f t="shared" si="7"/>
        <v>0.30000000000000004</v>
      </c>
      <c r="R45" s="57"/>
      <c r="S45" s="60"/>
      <c r="T45" s="57"/>
      <c r="U45" s="60"/>
    </row>
    <row r="46" spans="1:21" s="81" customFormat="1" ht="12.75">
      <c r="A46" s="154">
        <v>2.4</v>
      </c>
      <c r="B46" s="153"/>
      <c r="C46" s="153" t="s">
        <v>38</v>
      </c>
      <c r="D46" s="82"/>
      <c r="E46" s="82"/>
      <c r="F46" s="78"/>
      <c r="K46" s="82"/>
      <c r="L46" s="82"/>
      <c r="M46" s="82"/>
      <c r="N46" s="82"/>
      <c r="O46" s="82"/>
      <c r="P46" s="165"/>
      <c r="Q46" s="166"/>
      <c r="R46" s="59">
        <f>'5-yr Totals'!R46</f>
        <v>1280000</v>
      </c>
      <c r="S46" s="60">
        <f>'5-yr Totals'!S46</f>
        <v>42.5</v>
      </c>
      <c r="T46" s="59">
        <f>'5-yr Totals'!T46</f>
        <v>0</v>
      </c>
      <c r="U46" s="60">
        <f>'5-yr Totals'!U46</f>
        <v>0</v>
      </c>
    </row>
    <row r="47" spans="1:21" s="81" customFormat="1" ht="12.75">
      <c r="A47" s="164" t="s">
        <v>59</v>
      </c>
      <c r="B47" s="168"/>
      <c r="D47" s="168" t="s">
        <v>50</v>
      </c>
      <c r="E47" s="82"/>
      <c r="F47" s="92">
        <v>2</v>
      </c>
      <c r="G47" s="81">
        <f>'2007'!G47+'2008'!G47+'2009'!G47+'2010'!G47+'2011'!G47</f>
        <v>0</v>
      </c>
      <c r="H47" s="81">
        <f>'2007'!H47+'2008'!H47+'2009'!H47+'2010'!H47+'2011'!H47</f>
        <v>5</v>
      </c>
      <c r="I47" s="81">
        <f>'2007'!I47+'2008'!I47+'2009'!I47+'2010'!I47+'2011'!I47</f>
        <v>0</v>
      </c>
      <c r="J47" s="81">
        <f>'2007'!J47+'2008'!J47+'2009'!J47+'2010'!J47+'2011'!J47</f>
        <v>10</v>
      </c>
      <c r="K47" s="82">
        <f>'2007'!K47+'2008'!K47+'2009'!K47+'2010'!K47+'2011'!K47</f>
        <v>200000</v>
      </c>
      <c r="L47" s="82">
        <f>'2007'!L47+'2008'!L47+'2009'!L47+'2010'!L47+'2011'!L47</f>
        <v>0</v>
      </c>
      <c r="M47" s="82">
        <f>'2007'!M47+'2008'!M47+'2009'!M47+'2010'!M47+'2011'!M47</f>
        <v>0</v>
      </c>
      <c r="N47" s="82">
        <f>'2007'!N47+'2008'!N47+'2009'!N47+'2010'!N47+'2011'!N47</f>
        <v>20000</v>
      </c>
      <c r="O47" s="82">
        <f>'2007'!O47+'2008'!O47+'2009'!O47+'2010'!O47+'2011'!O47</f>
        <v>10000</v>
      </c>
      <c r="P47" s="165">
        <f>SUM(K47:O47)</f>
        <v>230000</v>
      </c>
      <c r="Q47" s="166">
        <f>SUM(G47:J47)</f>
        <v>15</v>
      </c>
      <c r="R47" s="57"/>
      <c r="S47" s="60"/>
      <c r="T47" s="57"/>
      <c r="U47" s="60"/>
    </row>
    <row r="48" spans="1:21" s="81" customFormat="1" ht="12.75">
      <c r="A48" s="164" t="s">
        <v>60</v>
      </c>
      <c r="B48" s="168"/>
      <c r="D48" s="168" t="s">
        <v>14</v>
      </c>
      <c r="E48" s="82"/>
      <c r="F48" s="92">
        <v>2</v>
      </c>
      <c r="G48" s="81">
        <f>'2007'!G48+'2008'!G48+'2009'!G48+'2010'!G48+'2011'!G48</f>
        <v>2.5</v>
      </c>
      <c r="H48" s="81">
        <f>'2007'!H48+'2008'!H48+'2009'!H48+'2010'!H48+'2011'!H48</f>
        <v>10</v>
      </c>
      <c r="I48" s="81">
        <f>'2007'!I48+'2008'!I48+'2009'!I48+'2010'!I48+'2011'!I48</f>
        <v>0</v>
      </c>
      <c r="J48" s="81">
        <f>'2007'!J48+'2008'!J48+'2009'!J48+'2010'!J48+'2011'!J48</f>
        <v>15</v>
      </c>
      <c r="K48" s="82">
        <f>'2007'!K48+'2008'!K48+'2009'!K48+'2010'!K48+'2011'!K48</f>
        <v>500000</v>
      </c>
      <c r="L48" s="82">
        <f>'2007'!L48+'2008'!L48+'2009'!L48+'2010'!L48+'2011'!L48</f>
        <v>500000</v>
      </c>
      <c r="M48" s="82">
        <f>'2007'!M48+'2008'!M48+'2009'!M48+'2010'!M48+'2011'!M48</f>
        <v>0</v>
      </c>
      <c r="N48" s="82">
        <f>'2007'!N48+'2008'!N48+'2009'!N48+'2010'!N48+'2011'!N48</f>
        <v>25000</v>
      </c>
      <c r="O48" s="82">
        <f>'2007'!O48+'2008'!O48+'2009'!O48+'2010'!O48+'2011'!O48</f>
        <v>25000</v>
      </c>
      <c r="P48" s="165">
        <f>SUM(K48:O48)</f>
        <v>1050000</v>
      </c>
      <c r="Q48" s="166">
        <f>SUM(G48:J48)</f>
        <v>27.5</v>
      </c>
      <c r="R48" s="57"/>
      <c r="S48" s="60"/>
      <c r="T48" s="57"/>
      <c r="U48" s="60"/>
    </row>
    <row r="49" spans="1:21" s="81" customFormat="1" ht="12.75">
      <c r="A49" s="164"/>
      <c r="B49" s="168"/>
      <c r="C49" s="168"/>
      <c r="D49" s="82"/>
      <c r="E49" s="82"/>
      <c r="F49" s="92"/>
      <c r="K49" s="82"/>
      <c r="L49" s="82"/>
      <c r="M49" s="82"/>
      <c r="N49" s="82"/>
      <c r="O49" s="82"/>
      <c r="P49" s="165"/>
      <c r="Q49" s="166"/>
      <c r="R49" s="57"/>
      <c r="S49" s="60"/>
      <c r="T49" s="57"/>
      <c r="U49" s="60"/>
    </row>
    <row r="50" spans="1:21" s="81" customFormat="1" ht="12.75">
      <c r="A50" s="151">
        <v>3</v>
      </c>
      <c r="B50" s="152" t="s">
        <v>51</v>
      </c>
      <c r="C50" s="168"/>
      <c r="D50" s="82"/>
      <c r="E50" s="82"/>
      <c r="F50" s="92"/>
      <c r="K50" s="82"/>
      <c r="L50" s="82"/>
      <c r="M50" s="82"/>
      <c r="N50" s="82"/>
      <c r="O50" s="82"/>
      <c r="P50" s="165"/>
      <c r="Q50" s="166"/>
      <c r="R50" s="59">
        <f>'5-yr Totals'!R50</f>
        <v>2865000</v>
      </c>
      <c r="S50" s="60">
        <f>'5-yr Totals'!S50</f>
        <v>117.75</v>
      </c>
      <c r="T50" s="59">
        <f>'5-yr Totals'!T50</f>
        <v>1765000</v>
      </c>
      <c r="U50" s="60">
        <f>'5-yr Totals'!U50</f>
        <v>33.75</v>
      </c>
    </row>
    <row r="51" spans="1:21" s="81" customFormat="1" ht="12.75">
      <c r="A51" s="151">
        <v>3.1</v>
      </c>
      <c r="B51" s="153"/>
      <c r="C51" s="155" t="s">
        <v>103</v>
      </c>
      <c r="D51" s="159"/>
      <c r="E51" s="159"/>
      <c r="F51" s="92">
        <v>2</v>
      </c>
      <c r="G51" s="81">
        <f>'2007'!G51+'2008'!G51+'2009'!G51+'2010'!G51+'2011'!G51</f>
        <v>0</v>
      </c>
      <c r="H51" s="81">
        <f>'2007'!H51+'2008'!H51+'2009'!H51+'2010'!H51+'2011'!H51</f>
        <v>5</v>
      </c>
      <c r="I51" s="81">
        <f>'2007'!I51+'2008'!I51+'2009'!I51+'2010'!I51+'2011'!I51</f>
        <v>0</v>
      </c>
      <c r="J51" s="81">
        <f>'2007'!J51+'2008'!J51+'2009'!J51+'2010'!J51+'2011'!J51</f>
        <v>10</v>
      </c>
      <c r="K51" s="82">
        <f>'2007'!K51+'2008'!K51+'2009'!K51+'2010'!K51+'2011'!K51</f>
        <v>40000</v>
      </c>
      <c r="L51" s="82">
        <f>'2007'!L51+'2008'!L51+'2009'!L51+'2010'!L51+'2011'!L51</f>
        <v>0</v>
      </c>
      <c r="M51" s="82">
        <f>'2007'!M51+'2008'!M51+'2009'!M51+'2010'!M51+'2011'!M51</f>
        <v>0</v>
      </c>
      <c r="N51" s="82">
        <f>'2007'!N51+'2008'!N51+'2009'!N51+'2010'!N51+'2011'!N51</f>
        <v>20000</v>
      </c>
      <c r="O51" s="82">
        <f>'2007'!O51+'2008'!O51+'2009'!O51+'2010'!O51+'2011'!O51</f>
        <v>10000</v>
      </c>
      <c r="P51" s="165">
        <f>SUM(K51:O51)</f>
        <v>70000</v>
      </c>
      <c r="Q51" s="166">
        <f>SUM(G51:J51)</f>
        <v>15</v>
      </c>
      <c r="R51" s="57"/>
      <c r="S51" s="60"/>
      <c r="T51" s="57"/>
      <c r="U51" s="60"/>
    </row>
    <row r="52" spans="1:21" s="81" customFormat="1" ht="12.75">
      <c r="A52" s="151">
        <v>3.2</v>
      </c>
      <c r="B52" s="153"/>
      <c r="C52" s="155" t="s">
        <v>104</v>
      </c>
      <c r="D52" s="159"/>
      <c r="E52" s="159"/>
      <c r="F52" s="92">
        <v>2</v>
      </c>
      <c r="G52" s="81">
        <f>'2007'!G52+'2008'!G52+'2009'!G52+'2010'!G52+'2011'!G52</f>
        <v>2.5</v>
      </c>
      <c r="H52" s="81">
        <f>'2007'!H52+'2008'!H52+'2009'!H52+'2010'!H52+'2011'!H52</f>
        <v>2.5</v>
      </c>
      <c r="I52" s="81">
        <f>'2007'!I52+'2008'!I52+'2009'!I52+'2010'!I52+'2011'!I52</f>
        <v>0</v>
      </c>
      <c r="J52" s="81">
        <f>'2007'!J52+'2008'!J52+'2009'!J52+'2010'!J52+'2011'!J52</f>
        <v>5</v>
      </c>
      <c r="K52" s="82">
        <f>'2007'!K52+'2008'!K52+'2009'!K52+'2010'!K52+'2011'!K52</f>
        <v>100000</v>
      </c>
      <c r="L52" s="82">
        <f>'2007'!L52+'2008'!L52+'2009'!L52+'2010'!L52+'2011'!L52</f>
        <v>0</v>
      </c>
      <c r="M52" s="82">
        <f>'2007'!M52+'2008'!M52+'2009'!M52+'2010'!M52+'2011'!M52</f>
        <v>0</v>
      </c>
      <c r="N52" s="82">
        <f>'2007'!N52+'2008'!N52+'2009'!N52+'2010'!N52+'2011'!N52</f>
        <v>10000</v>
      </c>
      <c r="O52" s="82">
        <f>'2007'!O52+'2008'!O52+'2009'!O52+'2010'!O52+'2011'!O52</f>
        <v>10000</v>
      </c>
      <c r="P52" s="165">
        <f>SUM(K52:O52)</f>
        <v>120000</v>
      </c>
      <c r="Q52" s="166">
        <f>SUM(G52:J52)</f>
        <v>10</v>
      </c>
      <c r="R52" s="57"/>
      <c r="S52" s="60"/>
      <c r="T52" s="57"/>
      <c r="U52" s="60"/>
    </row>
    <row r="53" spans="1:21" s="81" customFormat="1" ht="12.75">
      <c r="A53" s="151">
        <v>3.3</v>
      </c>
      <c r="B53" s="153"/>
      <c r="C53" s="155" t="s">
        <v>105</v>
      </c>
      <c r="D53" s="159"/>
      <c r="E53" s="163"/>
      <c r="F53" s="92">
        <v>1</v>
      </c>
      <c r="G53" s="81">
        <f>'2007'!G53+'2008'!G53+'2009'!G53+'2010'!G53+'2011'!G53</f>
        <v>2.5</v>
      </c>
      <c r="H53" s="81">
        <f>'2007'!H53+'2008'!H53+'2009'!H53+'2010'!H53+'2011'!H53</f>
        <v>3.75</v>
      </c>
      <c r="I53" s="81">
        <f>'2007'!I53+'2008'!I53+'2009'!I53+'2010'!I53+'2011'!I53</f>
        <v>0</v>
      </c>
      <c r="J53" s="81">
        <f>'2007'!J53+'2008'!J53+'2009'!J53+'2010'!J53+'2011'!J53</f>
        <v>5</v>
      </c>
      <c r="K53" s="82">
        <f>'2007'!K53+'2008'!K53+'2009'!K53+'2010'!K53+'2011'!K53</f>
        <v>100000</v>
      </c>
      <c r="L53" s="82">
        <f>'2007'!L53+'2008'!L53+'2009'!L53+'2010'!L53+'2011'!L53</f>
        <v>0</v>
      </c>
      <c r="M53" s="82">
        <f>'2007'!M53+'2008'!M53+'2009'!M53+'2010'!M53+'2011'!M53</f>
        <v>0</v>
      </c>
      <c r="N53" s="82">
        <f>'2007'!N53+'2008'!N53+'2009'!N53+'2010'!N53+'2011'!N53</f>
        <v>500000</v>
      </c>
      <c r="O53" s="82">
        <f>'2007'!O53+'2008'!O53+'2009'!O53+'2010'!O53+'2011'!O53</f>
        <v>25000</v>
      </c>
      <c r="P53" s="165">
        <f>SUM(K53:O53)</f>
        <v>625000</v>
      </c>
      <c r="Q53" s="166">
        <f>SUM(G53:J53)</f>
        <v>11.25</v>
      </c>
      <c r="R53" s="57"/>
      <c r="S53" s="60"/>
      <c r="T53" s="57"/>
      <c r="U53" s="60"/>
    </row>
    <row r="54" spans="1:21" s="81" customFormat="1" ht="12.75">
      <c r="A54" s="154">
        <v>3.4</v>
      </c>
      <c r="B54" s="152"/>
      <c r="C54" s="152" t="s">
        <v>15</v>
      </c>
      <c r="D54" s="82"/>
      <c r="E54" s="82"/>
      <c r="F54" s="92"/>
      <c r="K54" s="82"/>
      <c r="L54" s="82"/>
      <c r="M54" s="82"/>
      <c r="N54" s="82"/>
      <c r="O54" s="82"/>
      <c r="P54" s="165"/>
      <c r="Q54" s="166"/>
      <c r="R54" s="57"/>
      <c r="S54" s="60"/>
      <c r="T54" s="57"/>
      <c r="U54" s="60"/>
    </row>
    <row r="55" spans="1:21" s="81" customFormat="1" ht="12.75">
      <c r="A55" s="170" t="s">
        <v>63</v>
      </c>
      <c r="D55" s="82" t="s">
        <v>92</v>
      </c>
      <c r="E55" s="82"/>
      <c r="F55" s="92">
        <v>2</v>
      </c>
      <c r="G55" s="81">
        <f>'2007'!G55+'2008'!G55+'2009'!G55+'2010'!G55+'2011'!G55</f>
        <v>2.5</v>
      </c>
      <c r="H55" s="81">
        <f>'2007'!H55+'2008'!H55+'2009'!H55+'2010'!H55+'2011'!H55</f>
        <v>7.5</v>
      </c>
      <c r="I55" s="81">
        <f>'2007'!I55+'2008'!I55+'2009'!I55+'2010'!I55+'2011'!I55</f>
        <v>0</v>
      </c>
      <c r="J55" s="81">
        <f>'2007'!J55+'2008'!J55+'2009'!J55+'2010'!J55+'2011'!J55</f>
        <v>5</v>
      </c>
      <c r="K55" s="82">
        <f>'2007'!K55+'2008'!K55+'2009'!K55+'2010'!K55+'2011'!K55</f>
        <v>150000</v>
      </c>
      <c r="L55" s="82">
        <f>'2007'!L55+'2008'!L55+'2009'!L55+'2010'!L55+'2011'!L55</f>
        <v>0</v>
      </c>
      <c r="M55" s="82">
        <f>'2007'!M55+'2008'!M55+'2009'!M55+'2010'!M55+'2011'!M55</f>
        <v>0</v>
      </c>
      <c r="N55" s="82">
        <f>'2007'!N55+'2008'!N55+'2009'!N55+'2010'!N55+'2011'!N55</f>
        <v>50000</v>
      </c>
      <c r="O55" s="82">
        <f>'2007'!O55+'2008'!O55+'2009'!O55+'2010'!O55+'2011'!O55</f>
        <v>20000</v>
      </c>
      <c r="P55" s="165">
        <f aca="true" t="shared" si="8" ref="P55:P61">SUM(K55:O55)</f>
        <v>220000</v>
      </c>
      <c r="Q55" s="166">
        <f aca="true" t="shared" si="9" ref="Q55:Q61">SUM(G55:J55)</f>
        <v>15</v>
      </c>
      <c r="R55" s="57"/>
      <c r="S55" s="60"/>
      <c r="T55" s="57"/>
      <c r="U55" s="60"/>
    </row>
    <row r="56" spans="1:21" s="81" customFormat="1" ht="12.75">
      <c r="A56" s="170" t="s">
        <v>91</v>
      </c>
      <c r="D56" s="81" t="s">
        <v>16</v>
      </c>
      <c r="E56" s="82"/>
      <c r="F56" s="92">
        <v>2</v>
      </c>
      <c r="G56" s="81">
        <f>'2007'!G56+'2008'!G56+'2009'!G56+'2010'!G56+'2011'!G56</f>
        <v>0</v>
      </c>
      <c r="H56" s="81">
        <f>'2007'!H56+'2008'!H56+'2009'!H56+'2010'!H56+'2011'!H56</f>
        <v>10</v>
      </c>
      <c r="I56" s="81">
        <f>'2007'!I56+'2008'!I56+'2009'!I56+'2010'!I56+'2011'!I56</f>
        <v>0</v>
      </c>
      <c r="J56" s="81">
        <f>'2007'!J56+'2008'!J56+'2009'!J56+'2010'!J56+'2011'!J56</f>
        <v>5</v>
      </c>
      <c r="K56" s="82">
        <f>'2007'!K56+'2008'!K56+'2009'!K56+'2010'!K56+'2011'!K56</f>
        <v>75000</v>
      </c>
      <c r="L56" s="82">
        <f>'2007'!L56+'2008'!L56+'2009'!L56+'2010'!L56+'2011'!L56</f>
        <v>0</v>
      </c>
      <c r="M56" s="82">
        <f>'2007'!M56+'2008'!M56+'2009'!M56+'2010'!M56+'2011'!M56</f>
        <v>0</v>
      </c>
      <c r="N56" s="82">
        <f>'2007'!N56+'2008'!N56+'2009'!N56+'2010'!N56+'2011'!N56</f>
        <v>0</v>
      </c>
      <c r="O56" s="82">
        <f>'2007'!O56+'2008'!O56+'2009'!O56+'2010'!O56+'2011'!O56</f>
        <v>115000</v>
      </c>
      <c r="P56" s="165">
        <f t="shared" si="8"/>
        <v>190000</v>
      </c>
      <c r="Q56" s="166">
        <f t="shared" si="9"/>
        <v>15</v>
      </c>
      <c r="R56" s="57"/>
      <c r="S56" s="60"/>
      <c r="T56" s="57"/>
      <c r="U56" s="60"/>
    </row>
    <row r="57" spans="1:21" s="81" customFormat="1" ht="12.75">
      <c r="A57" s="164" t="s">
        <v>64</v>
      </c>
      <c r="D57" s="81" t="s">
        <v>17</v>
      </c>
      <c r="E57" s="82"/>
      <c r="F57" s="92">
        <v>2</v>
      </c>
      <c r="G57" s="81">
        <f>'2007'!G57+'2008'!G57+'2009'!G57+'2010'!G57+'2011'!G57</f>
        <v>5</v>
      </c>
      <c r="H57" s="81">
        <f>'2007'!H57+'2008'!H57+'2009'!H57+'2010'!H57+'2011'!H57</f>
        <v>0</v>
      </c>
      <c r="I57" s="81">
        <f>'2007'!I57+'2008'!I57+'2009'!I57+'2010'!I57+'2011'!I57</f>
        <v>0</v>
      </c>
      <c r="J57" s="81">
        <f>'2007'!J57+'2008'!J57+'2009'!J57+'2010'!J57+'2011'!J57</f>
        <v>0</v>
      </c>
      <c r="K57" s="82">
        <f>'2007'!K57+'2008'!K57+'2009'!K57+'2010'!K57+'2011'!K57</f>
        <v>20000</v>
      </c>
      <c r="L57" s="82">
        <f>'2007'!L57+'2008'!L57+'2009'!L57+'2010'!L57+'2011'!L57</f>
        <v>0</v>
      </c>
      <c r="M57" s="82">
        <f>'2007'!M57+'2008'!M57+'2009'!M57+'2010'!M57+'2011'!M57</f>
        <v>0</v>
      </c>
      <c r="N57" s="82">
        <f>'2007'!N57+'2008'!N57+'2009'!N57+'2010'!N57+'2011'!N57</f>
        <v>10000</v>
      </c>
      <c r="O57" s="82">
        <f>'2007'!O57+'2008'!O57+'2009'!O57+'2010'!O57+'2011'!O57</f>
        <v>5000</v>
      </c>
      <c r="P57" s="165">
        <f t="shared" si="8"/>
        <v>35000</v>
      </c>
      <c r="Q57" s="166">
        <f t="shared" si="9"/>
        <v>5</v>
      </c>
      <c r="R57" s="57"/>
      <c r="S57" s="60"/>
      <c r="T57" s="57"/>
      <c r="U57" s="60"/>
    </row>
    <row r="58" spans="1:21" s="81" customFormat="1" ht="12.75">
      <c r="A58" s="164" t="s">
        <v>65</v>
      </c>
      <c r="D58" s="81" t="s">
        <v>94</v>
      </c>
      <c r="E58" s="82"/>
      <c r="F58" s="92">
        <v>2</v>
      </c>
      <c r="G58" s="81">
        <f>'2007'!G58+'2008'!G58+'2009'!G58+'2010'!G58+'2011'!G58</f>
        <v>2.5</v>
      </c>
      <c r="H58" s="81">
        <f>'2007'!H58+'2008'!H58+'2009'!H58+'2010'!H58+'2011'!H58</f>
        <v>2.5</v>
      </c>
      <c r="I58" s="81">
        <f>'2007'!I58+'2008'!I58+'2009'!I58+'2010'!I58+'2011'!I58</f>
        <v>0</v>
      </c>
      <c r="J58" s="81">
        <f>'2007'!J58+'2008'!J58+'2009'!J58+'2010'!J58+'2011'!J58</f>
        <v>0</v>
      </c>
      <c r="K58" s="82">
        <f>'2007'!K58+'2008'!K58+'2009'!K58+'2010'!K58+'2011'!K58</f>
        <v>75000</v>
      </c>
      <c r="L58" s="82">
        <f>'2007'!L58+'2008'!L58+'2009'!L58+'2010'!L58+'2011'!L58</f>
        <v>0</v>
      </c>
      <c r="M58" s="82">
        <f>'2007'!M58+'2008'!M58+'2009'!M58+'2010'!M58+'2011'!M58</f>
        <v>0</v>
      </c>
      <c r="N58" s="82">
        <f>'2007'!N58+'2008'!N58+'2009'!N58+'2010'!N58+'2011'!N58</f>
        <v>50000</v>
      </c>
      <c r="O58" s="82">
        <f>'2007'!O58+'2008'!O58+'2009'!O58+'2010'!O58+'2011'!O58</f>
        <v>100000</v>
      </c>
      <c r="P58" s="165">
        <f t="shared" si="8"/>
        <v>225000</v>
      </c>
      <c r="Q58" s="166">
        <f t="shared" si="9"/>
        <v>5</v>
      </c>
      <c r="R58" s="57"/>
      <c r="S58" s="60"/>
      <c r="T58" s="57"/>
      <c r="U58" s="60"/>
    </row>
    <row r="59" spans="1:21" s="81" customFormat="1" ht="12.75">
      <c r="A59" s="164" t="s">
        <v>93</v>
      </c>
      <c r="D59" s="81" t="s">
        <v>18</v>
      </c>
      <c r="E59" s="82"/>
      <c r="F59" s="92">
        <v>2</v>
      </c>
      <c r="G59" s="81">
        <f>'2007'!G59+'2008'!G59+'2009'!G59+'2010'!G59+'2011'!G59</f>
        <v>2.5</v>
      </c>
      <c r="H59" s="81">
        <f>'2007'!H59+'2008'!H59+'2009'!H59+'2010'!H59+'2011'!H59</f>
        <v>1.5</v>
      </c>
      <c r="I59" s="81">
        <f>'2007'!I59+'2008'!I59+'2009'!I59+'2010'!I59+'2011'!I59</f>
        <v>0</v>
      </c>
      <c r="J59" s="81">
        <f>'2007'!J59+'2008'!J59+'2009'!J59+'2010'!J59+'2011'!J59</f>
        <v>2.5</v>
      </c>
      <c r="K59" s="82">
        <f>'2007'!K59+'2008'!K59+'2009'!K59+'2010'!K59+'2011'!K59</f>
        <v>0</v>
      </c>
      <c r="L59" s="82">
        <f>'2007'!L59+'2008'!L59+'2009'!L59+'2010'!L59+'2011'!L59</f>
        <v>50000</v>
      </c>
      <c r="M59" s="82">
        <f>'2007'!M59+'2008'!M59+'2009'!M59+'2010'!M59+'2011'!M59</f>
        <v>0</v>
      </c>
      <c r="N59" s="82">
        <f>'2007'!N59+'2008'!N59+'2009'!N59+'2010'!N59+'2011'!N59</f>
        <v>10000</v>
      </c>
      <c r="O59" s="82">
        <f>'2007'!O59+'2008'!O59+'2009'!O59+'2010'!O59+'2011'!O59</f>
        <v>10000</v>
      </c>
      <c r="P59" s="165">
        <f t="shared" si="8"/>
        <v>70000</v>
      </c>
      <c r="Q59" s="166">
        <f t="shared" si="9"/>
        <v>6.5</v>
      </c>
      <c r="R59" s="57"/>
      <c r="S59" s="60"/>
      <c r="T59" s="57"/>
      <c r="U59" s="60"/>
    </row>
    <row r="60" spans="1:21" s="81" customFormat="1" ht="12.75">
      <c r="A60" s="151">
        <v>3.5</v>
      </c>
      <c r="B60" s="152"/>
      <c r="C60" s="152" t="s">
        <v>106</v>
      </c>
      <c r="D60" s="82"/>
      <c r="E60" s="82"/>
      <c r="F60" s="92">
        <v>1</v>
      </c>
      <c r="G60" s="81">
        <f>'2007'!G60+'2008'!G60+'2009'!G60+'2010'!G60+'2011'!G60</f>
        <v>2.5</v>
      </c>
      <c r="H60" s="81">
        <f>'2007'!H60+'2008'!H60+'2009'!H60+'2010'!H60+'2011'!H60</f>
        <v>10</v>
      </c>
      <c r="I60" s="81">
        <f>'2007'!I60+'2008'!I60+'2009'!I60+'2010'!I60+'2011'!I60</f>
        <v>0</v>
      </c>
      <c r="J60" s="81">
        <f>'2007'!J60+'2008'!J60+'2009'!J60+'2010'!J60+'2011'!J60</f>
        <v>10</v>
      </c>
      <c r="K60" s="82">
        <f>'2007'!K60+'2008'!K60+'2009'!K60+'2010'!K60+'2011'!K60</f>
        <v>230000</v>
      </c>
      <c r="L60" s="82">
        <f>'2007'!L60+'2008'!L60+'2009'!L60+'2010'!L60+'2011'!L60</f>
        <v>0</v>
      </c>
      <c r="M60" s="82">
        <f>'2007'!M60+'2008'!M60+'2009'!M60+'2010'!M60+'2011'!M60</f>
        <v>500000</v>
      </c>
      <c r="N60" s="82">
        <f>'2007'!N60+'2008'!N60+'2009'!N60+'2010'!N60+'2011'!N60</f>
        <v>400000</v>
      </c>
      <c r="O60" s="82">
        <f>'2007'!O60+'2008'!O60+'2009'!O60+'2010'!O60+'2011'!O60</f>
        <v>10000</v>
      </c>
      <c r="P60" s="165">
        <f t="shared" si="8"/>
        <v>1140000</v>
      </c>
      <c r="Q60" s="166">
        <f t="shared" si="9"/>
        <v>22.5</v>
      </c>
      <c r="R60" s="57"/>
      <c r="S60" s="60"/>
      <c r="T60" s="57"/>
      <c r="U60" s="60"/>
    </row>
    <row r="61" spans="1:21" s="81" customFormat="1" ht="12.75">
      <c r="A61" s="151">
        <v>3.6</v>
      </c>
      <c r="B61" s="152"/>
      <c r="C61" s="152" t="s">
        <v>19</v>
      </c>
      <c r="D61" s="82"/>
      <c r="E61" s="82"/>
      <c r="F61" s="92">
        <v>2</v>
      </c>
      <c r="G61" s="81">
        <f>'2007'!G61+'2008'!G61+'2009'!G61+'2010'!G61+'2011'!G61</f>
        <v>2.5</v>
      </c>
      <c r="H61" s="81">
        <f>'2007'!H61+'2008'!H61+'2009'!H61+'2010'!H61+'2011'!H61</f>
        <v>5</v>
      </c>
      <c r="I61" s="81">
        <f>'2007'!I61+'2008'!I61+'2009'!I61+'2010'!I61+'2011'!I61</f>
        <v>0</v>
      </c>
      <c r="J61" s="81">
        <f>'2007'!J61+'2008'!J61+'2009'!J61+'2010'!J61+'2011'!J61</f>
        <v>5</v>
      </c>
      <c r="K61" s="82">
        <f>'2007'!K61+'2008'!K61+'2009'!K61+'2010'!K61+'2011'!K61</f>
        <v>150000</v>
      </c>
      <c r="L61" s="82">
        <f>'2007'!L61+'2008'!L61+'2009'!L61+'2010'!L61+'2011'!L61</f>
        <v>0</v>
      </c>
      <c r="M61" s="82">
        <f>'2007'!M61+'2008'!M61+'2009'!M61+'2010'!M61+'2011'!M61</f>
        <v>0</v>
      </c>
      <c r="N61" s="82">
        <f>'2007'!N61+'2008'!N61+'2009'!N61+'2010'!N61+'2011'!N61</f>
        <v>10000</v>
      </c>
      <c r="O61" s="82">
        <f>'2007'!O61+'2008'!O61+'2009'!O61+'2010'!O61+'2011'!O61</f>
        <v>10000</v>
      </c>
      <c r="P61" s="165">
        <f t="shared" si="8"/>
        <v>170000</v>
      </c>
      <c r="Q61" s="166">
        <f t="shared" si="9"/>
        <v>12.5</v>
      </c>
      <c r="R61" s="57"/>
      <c r="S61" s="60"/>
      <c r="T61" s="57"/>
      <c r="U61" s="60"/>
    </row>
    <row r="62" spans="1:21" s="81" customFormat="1" ht="13.5" thickBot="1">
      <c r="A62" s="171"/>
      <c r="B62" s="172"/>
      <c r="C62" s="172"/>
      <c r="D62" s="173"/>
      <c r="E62" s="173"/>
      <c r="F62" s="174"/>
      <c r="G62" s="172"/>
      <c r="H62" s="172"/>
      <c r="I62" s="172"/>
      <c r="J62" s="172"/>
      <c r="K62" s="173"/>
      <c r="L62" s="173"/>
      <c r="M62" s="173"/>
      <c r="N62" s="173"/>
      <c r="O62" s="173"/>
      <c r="P62" s="175"/>
      <c r="Q62" s="176"/>
      <c r="R62" s="105"/>
      <c r="S62" s="106"/>
      <c r="T62" s="105"/>
      <c r="U62" s="106"/>
    </row>
    <row r="63" spans="1:21" ht="13.5" thickTop="1">
      <c r="A63" s="107"/>
      <c r="B63" s="108"/>
      <c r="C63" s="108"/>
      <c r="D63" s="109"/>
      <c r="E63" s="109"/>
      <c r="F63" s="110"/>
      <c r="G63" s="108"/>
      <c r="H63" s="108"/>
      <c r="I63" s="108"/>
      <c r="J63" s="108"/>
      <c r="K63" s="109"/>
      <c r="L63" s="109"/>
      <c r="M63" s="109"/>
      <c r="N63" s="109"/>
      <c r="O63" s="109"/>
      <c r="P63" s="111"/>
      <c r="Q63" s="112"/>
      <c r="R63" s="111"/>
      <c r="S63" s="116"/>
      <c r="T63" s="117"/>
      <c r="U63" s="118"/>
    </row>
    <row r="64" spans="1:21" ht="12.75">
      <c r="A64" s="26"/>
      <c r="F64" s="23"/>
      <c r="P64" s="42" t="s">
        <v>21</v>
      </c>
      <c r="Q64" s="43" t="s">
        <v>20</v>
      </c>
      <c r="R64" s="35"/>
      <c r="S64" s="76"/>
      <c r="T64" s="119"/>
      <c r="U64" s="77"/>
    </row>
    <row r="65" spans="1:21" ht="12.75">
      <c r="A65" s="65"/>
      <c r="B65" s="10"/>
      <c r="C65" s="4" t="s">
        <v>85</v>
      </c>
      <c r="D65" s="5"/>
      <c r="E65" s="5"/>
      <c r="F65" s="64" t="s">
        <v>109</v>
      </c>
      <c r="G65" s="80">
        <f>'5-yr Totals'!G65</f>
        <v>37.45</v>
      </c>
      <c r="H65" s="80">
        <f>'5-yr Totals'!H65</f>
        <v>113.05000000000001</v>
      </c>
      <c r="I65" s="80">
        <f>'5-yr Totals'!I65</f>
        <v>0.5</v>
      </c>
      <c r="J65" s="80">
        <f>'5-yr Totals'!J65</f>
        <v>130.45</v>
      </c>
      <c r="K65" s="5">
        <f>'5-yr Totals'!K65</f>
        <v>3231500</v>
      </c>
      <c r="L65" s="5">
        <f>'5-yr Totals'!L65</f>
        <v>2049200</v>
      </c>
      <c r="M65" s="5">
        <f>'5-yr Totals'!M65</f>
        <v>1690000</v>
      </c>
      <c r="N65" s="5">
        <f>'5-yr Totals'!N65</f>
        <v>1251000</v>
      </c>
      <c r="O65" s="5">
        <f>'5-yr Totals'!O65</f>
        <v>452000</v>
      </c>
      <c r="P65" s="42">
        <f>'5-yr Totals'!P65</f>
        <v>8673700</v>
      </c>
      <c r="Q65" s="156">
        <f>'5-yr Totals'!Q65</f>
        <v>281.45</v>
      </c>
      <c r="R65" s="35"/>
      <c r="S65" s="76"/>
      <c r="T65" s="119"/>
      <c r="U65" s="77"/>
    </row>
    <row r="66" spans="1:21" ht="12.75">
      <c r="A66" s="66"/>
      <c r="B66" s="10"/>
      <c r="F66" s="23"/>
      <c r="P66" s="39"/>
      <c r="Q66" s="36"/>
      <c r="R66" s="35"/>
      <c r="S66" s="76"/>
      <c r="T66" s="119"/>
      <c r="U66" s="77"/>
    </row>
    <row r="67" spans="1:21" ht="12.75">
      <c r="A67" s="66"/>
      <c r="B67" s="10"/>
      <c r="F67" s="23"/>
      <c r="P67" s="42" t="s">
        <v>21</v>
      </c>
      <c r="Q67" s="43" t="s">
        <v>20</v>
      </c>
      <c r="R67" s="35"/>
      <c r="S67" s="76"/>
      <c r="T67" s="119"/>
      <c r="U67" s="77"/>
    </row>
    <row r="68" spans="1:21" ht="12.75">
      <c r="A68" s="66"/>
      <c r="B68" s="10"/>
      <c r="C68" s="4" t="s">
        <v>86</v>
      </c>
      <c r="D68" s="5"/>
      <c r="E68" s="5"/>
      <c r="F68" s="64">
        <v>1</v>
      </c>
      <c r="G68" s="80">
        <f>'5-yr Totals'!G68</f>
        <v>12.45</v>
      </c>
      <c r="H68" s="80">
        <f>'5-yr Totals'!H68</f>
        <v>33.8</v>
      </c>
      <c r="I68" s="80">
        <f>'5-yr Totals'!I68</f>
        <v>0.5</v>
      </c>
      <c r="J68" s="80">
        <f>'5-yr Totals'!J68</f>
        <v>39.650000000000006</v>
      </c>
      <c r="K68" s="5">
        <f>'5-yr Totals'!K68</f>
        <v>1271500</v>
      </c>
      <c r="L68" s="5">
        <f>'5-yr Totals'!L68</f>
        <v>1035000</v>
      </c>
      <c r="M68" s="5">
        <f>'5-yr Totals'!M68</f>
        <v>1690000</v>
      </c>
      <c r="N68" s="5">
        <f>'5-yr Totals'!N68</f>
        <v>976000</v>
      </c>
      <c r="O68" s="5">
        <f>'5-yr Totals'!O68</f>
        <v>92000</v>
      </c>
      <c r="P68" s="42">
        <f>'5-yr Totals'!P68</f>
        <v>5064500</v>
      </c>
      <c r="Q68" s="156">
        <f>'5-yr Totals'!Q68</f>
        <v>86.4</v>
      </c>
      <c r="R68" s="35"/>
      <c r="S68" s="76"/>
      <c r="T68" s="119"/>
      <c r="U68" s="77"/>
    </row>
    <row r="69" spans="1:21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  <c r="R69" s="35"/>
      <c r="S69" s="76"/>
      <c r="T69" s="119"/>
      <c r="U69" s="77"/>
    </row>
    <row r="70" ht="13.5" thickTop="1"/>
    <row r="72" spans="5:21" ht="12.75">
      <c r="E72" s="6" t="s">
        <v>68</v>
      </c>
      <c r="F72" s="6"/>
      <c r="Q72" s="8"/>
      <c r="R72" s="2">
        <f>SUM(R6:R62)-P65</f>
        <v>0</v>
      </c>
      <c r="S72" s="9">
        <f>SUM(S6:S62)-Q65</f>
        <v>0</v>
      </c>
      <c r="T72" s="2">
        <f>SUM(T6:T62)-P68</f>
        <v>0</v>
      </c>
      <c r="U72" s="9">
        <f>SUM(U6:U62)-Q68</f>
        <v>0</v>
      </c>
    </row>
  </sheetData>
  <printOptions gridLines="1" headings="1"/>
  <pageMargins left="0.38" right="0.3" top="1.27" bottom="0.32" header="0.5" footer="0.18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75" zoomScaleNormal="75" workbookViewId="0" topLeftCell="A1">
      <pane xSplit="6" ySplit="5" topLeftCell="G6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F75" sqref="F75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421875" style="3" customWidth="1"/>
    <col min="7" max="7" width="8.8515625" style="0" customWidth="1"/>
    <col min="8" max="8" width="10.28125" style="0" customWidth="1"/>
    <col min="10" max="10" width="10.8515625" style="0" customWidth="1"/>
    <col min="11" max="11" width="12.421875" style="0" customWidth="1"/>
    <col min="12" max="12" width="12.00390625" style="2" customWidth="1"/>
    <col min="13" max="13" width="12.140625" style="2" customWidth="1"/>
    <col min="14" max="14" width="11.57421875" style="2" customWidth="1"/>
    <col min="15" max="15" width="10.00390625" style="2" customWidth="1"/>
    <col min="16" max="16" width="13.28125" style="2" customWidth="1"/>
    <col min="17" max="17" width="10.7109375" style="7" customWidth="1"/>
    <col min="18" max="18" width="13.00390625" style="2" customWidth="1"/>
    <col min="19" max="19" width="7.7109375" style="9" customWidth="1"/>
    <col min="20" max="20" width="11.8515625" style="2" customWidth="1"/>
    <col min="21" max="21" width="8.28125" style="9" customWidth="1"/>
  </cols>
  <sheetData>
    <row r="1" spans="1:20" ht="18">
      <c r="A1" s="50" t="s">
        <v>110</v>
      </c>
      <c r="B1" s="51"/>
      <c r="C1" s="51"/>
      <c r="D1" s="52"/>
      <c r="E1" s="52"/>
      <c r="F1" s="180"/>
      <c r="G1" s="181"/>
      <c r="H1" s="51"/>
      <c r="I1" s="51"/>
      <c r="K1" s="51" t="s">
        <v>82</v>
      </c>
      <c r="L1" s="52"/>
      <c r="M1" s="52"/>
      <c r="N1" s="52"/>
      <c r="O1" s="52"/>
      <c r="P1" s="68" t="s">
        <v>95</v>
      </c>
      <c r="Q1" s="55"/>
      <c r="T1" s="2" t="s">
        <v>111</v>
      </c>
    </row>
    <row r="2" spans="6:19" ht="13.5" thickBot="1">
      <c r="F2" s="182"/>
      <c r="G2" s="88"/>
      <c r="Q2"/>
      <c r="R2"/>
      <c r="S2"/>
    </row>
    <row r="3" spans="1:21" ht="13.5" thickTop="1">
      <c r="A3" s="25"/>
      <c r="B3" s="15"/>
      <c r="C3" s="15"/>
      <c r="D3" s="17"/>
      <c r="E3" s="17"/>
      <c r="F3" s="20"/>
      <c r="G3" s="16" t="s">
        <v>39</v>
      </c>
      <c r="H3" s="16" t="s">
        <v>39</v>
      </c>
      <c r="I3" s="16" t="s">
        <v>39</v>
      </c>
      <c r="J3" s="16" t="s">
        <v>39</v>
      </c>
      <c r="K3" s="16" t="s">
        <v>40</v>
      </c>
      <c r="L3" s="17" t="s">
        <v>41</v>
      </c>
      <c r="M3" s="17" t="s">
        <v>42</v>
      </c>
      <c r="N3" s="17" t="s">
        <v>5</v>
      </c>
      <c r="O3" s="17" t="s">
        <v>5</v>
      </c>
      <c r="P3" s="37" t="s">
        <v>44</v>
      </c>
      <c r="Q3" s="38" t="s">
        <v>44</v>
      </c>
      <c r="R3" s="29"/>
      <c r="S3" s="30" t="s">
        <v>66</v>
      </c>
      <c r="T3" s="29"/>
      <c r="U3" s="30" t="s">
        <v>67</v>
      </c>
    </row>
    <row r="4" spans="1:21" ht="12.75">
      <c r="A4" s="28" t="s">
        <v>61</v>
      </c>
      <c r="B4" s="1"/>
      <c r="C4" s="1"/>
      <c r="D4" s="19"/>
      <c r="E4" s="19"/>
      <c r="F4" s="79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8"/>
      <c r="L4" s="19" t="s">
        <v>24</v>
      </c>
      <c r="M4" s="19" t="s">
        <v>26</v>
      </c>
      <c r="N4" s="19" t="s">
        <v>6</v>
      </c>
      <c r="O4" s="19" t="s">
        <v>7</v>
      </c>
      <c r="P4" s="39" t="s">
        <v>43</v>
      </c>
      <c r="Q4" s="40" t="s">
        <v>43</v>
      </c>
      <c r="R4" s="31"/>
      <c r="S4" s="32" t="s">
        <v>107</v>
      </c>
      <c r="T4" s="31"/>
      <c r="U4" s="32" t="s">
        <v>108</v>
      </c>
    </row>
    <row r="5" spans="1:21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3"/>
      <c r="L5" s="14"/>
      <c r="M5" s="14"/>
      <c r="N5" s="14"/>
      <c r="O5" s="14"/>
      <c r="P5" s="33" t="s">
        <v>45</v>
      </c>
      <c r="Q5" s="41" t="s">
        <v>0</v>
      </c>
      <c r="R5" s="33" t="s">
        <v>45</v>
      </c>
      <c r="S5" s="34" t="s">
        <v>0</v>
      </c>
      <c r="T5" s="33" t="s">
        <v>45</v>
      </c>
      <c r="U5" s="34" t="s">
        <v>0</v>
      </c>
    </row>
    <row r="6" spans="1:21" s="81" customFormat="1" ht="13.5" thickTop="1">
      <c r="A6" s="151">
        <v>1</v>
      </c>
      <c r="B6" s="152" t="s">
        <v>46</v>
      </c>
      <c r="C6" s="11"/>
      <c r="D6" s="44"/>
      <c r="E6" s="44"/>
      <c r="F6" s="56"/>
      <c r="G6" s="11"/>
      <c r="H6" s="11"/>
      <c r="I6" s="11"/>
      <c r="J6" s="11"/>
      <c r="K6" s="11"/>
      <c r="L6" s="44"/>
      <c r="M6" s="44"/>
      <c r="N6" s="44"/>
      <c r="O6" s="44"/>
      <c r="P6" s="57"/>
      <c r="Q6" s="58"/>
      <c r="R6" s="59">
        <f>SUM(P7:P12)</f>
        <v>1314000</v>
      </c>
      <c r="S6" s="60">
        <f>SUM(Q7:Q12)</f>
        <v>51</v>
      </c>
      <c r="T6" s="74">
        <f>SUMIF($F$7:$F$12,"1",P7:P12)</f>
        <v>1029000</v>
      </c>
      <c r="U6" s="75">
        <f>SUMIF($F$7:$F$12,"1",Q7:Q12)</f>
        <v>21</v>
      </c>
    </row>
    <row r="7" spans="1:21" s="81" customFormat="1" ht="12.75">
      <c r="A7" s="164">
        <v>1.1</v>
      </c>
      <c r="C7" s="81" t="s">
        <v>8</v>
      </c>
      <c r="D7" s="82"/>
      <c r="E7" s="82"/>
      <c r="F7" s="92">
        <v>1</v>
      </c>
      <c r="G7" s="81">
        <f>'2007'!G7+'2008'!G7+'2009'!G7+'2010'!G7+'2011'!G7</f>
        <v>4</v>
      </c>
      <c r="H7" s="81">
        <f>'2007'!H7+'2008'!H7+'2009'!H7+'2010'!H7+'2011'!H7</f>
        <v>7</v>
      </c>
      <c r="I7" s="81">
        <f>'2007'!I7+'2008'!I7+'2009'!I7+'2010'!I7+'2011'!I7</f>
        <v>0</v>
      </c>
      <c r="J7" s="81">
        <f>'2007'!J7+'2008'!J7+'2009'!J7+'2010'!J7+'2011'!J7</f>
        <v>9</v>
      </c>
      <c r="K7" s="82">
        <f>'2007'!K7+'2008'!K7+'2009'!K7+'2010'!K7+'2011'!K7</f>
        <v>300000</v>
      </c>
      <c r="L7" s="82">
        <f>'2007'!L7+'2008'!L7+'2009'!L7+'2010'!L7+'2011'!L7</f>
        <v>535000</v>
      </c>
      <c r="M7" s="82">
        <f>'2007'!M7+'2008'!M7+'2009'!M7+'2010'!M7+'2011'!M7</f>
        <v>150000</v>
      </c>
      <c r="N7" s="82">
        <f>'2007'!N7+'2008'!N7+'2009'!N7+'2010'!N7+'2011'!N7</f>
        <v>10000</v>
      </c>
      <c r="O7" s="82">
        <f>'2007'!O7+'2008'!O7+'2009'!O7+'2010'!O7+'2011'!O7</f>
        <v>5000</v>
      </c>
      <c r="P7" s="165">
        <f>SUM(K7:O7)</f>
        <v>1000000</v>
      </c>
      <c r="Q7" s="166">
        <f>SUM(G7:J7)</f>
        <v>20</v>
      </c>
      <c r="R7" s="57"/>
      <c r="S7" s="60"/>
      <c r="T7" s="57"/>
      <c r="U7" s="60"/>
    </row>
    <row r="8" spans="1:21" s="81" customFormat="1" ht="12.75">
      <c r="A8" s="164">
        <v>1.2</v>
      </c>
      <c r="C8" s="81" t="s">
        <v>9</v>
      </c>
      <c r="D8" s="82"/>
      <c r="E8" s="82"/>
      <c r="F8" s="92">
        <v>2</v>
      </c>
      <c r="G8" s="81">
        <f>'2007'!G8+'2008'!G8+'2009'!G8+'2010'!G8+'2011'!G8</f>
        <v>2.5</v>
      </c>
      <c r="H8" s="81">
        <f>'2007'!H8+'2008'!H8+'2009'!H8+'2010'!H8+'2011'!H8</f>
        <v>5</v>
      </c>
      <c r="I8" s="81">
        <f>'2007'!I8+'2008'!I8+'2009'!I8+'2010'!I8+'2011'!I8</f>
        <v>0</v>
      </c>
      <c r="J8" s="81">
        <f>'2007'!J8+'2008'!J8+'2009'!J8+'2010'!J8+'2011'!J8</f>
        <v>5</v>
      </c>
      <c r="K8" s="82">
        <f>'2007'!K8+'2008'!K8+'2009'!K8+'2010'!K8+'2011'!K8</f>
        <v>150000</v>
      </c>
      <c r="L8" s="82">
        <f>'2007'!L8+'2008'!L8+'2009'!L8+'2010'!L8+'2011'!L8</f>
        <v>0</v>
      </c>
      <c r="M8" s="82">
        <f>'2007'!M8+'2008'!M8+'2009'!M8+'2010'!M8+'2011'!M8</f>
        <v>0</v>
      </c>
      <c r="N8" s="82">
        <f>'2007'!N8+'2008'!N8+'2009'!N8+'2010'!N8+'2011'!N8</f>
        <v>20000</v>
      </c>
      <c r="O8" s="82">
        <f>'2007'!O8+'2008'!O8+'2009'!O8+'2010'!O8+'2011'!O8</f>
        <v>10000</v>
      </c>
      <c r="P8" s="165">
        <f>SUM(K8:O8)</f>
        <v>180000</v>
      </c>
      <c r="Q8" s="166">
        <f>SUM(G8:J8)</f>
        <v>12.5</v>
      </c>
      <c r="R8" s="57"/>
      <c r="S8" s="60"/>
      <c r="T8" s="57"/>
      <c r="U8" s="60"/>
    </row>
    <row r="9" spans="1:21" s="81" customFormat="1" ht="12.75">
      <c r="A9" s="164" t="s">
        <v>96</v>
      </c>
      <c r="D9" s="82" t="s">
        <v>98</v>
      </c>
      <c r="E9" s="82"/>
      <c r="F9" s="92">
        <v>2</v>
      </c>
      <c r="K9" s="82"/>
      <c r="L9" s="82"/>
      <c r="M9" s="82"/>
      <c r="N9" s="82"/>
      <c r="O9" s="82"/>
      <c r="P9" s="165"/>
      <c r="Q9" s="166"/>
      <c r="R9" s="57"/>
      <c r="S9" s="60"/>
      <c r="T9" s="57"/>
      <c r="U9" s="60"/>
    </row>
    <row r="10" spans="1:21" s="81" customFormat="1" ht="12.75">
      <c r="A10" s="164" t="s">
        <v>96</v>
      </c>
      <c r="D10" s="82" t="s">
        <v>97</v>
      </c>
      <c r="E10" s="82"/>
      <c r="F10" s="92">
        <v>2</v>
      </c>
      <c r="K10" s="82"/>
      <c r="L10" s="82"/>
      <c r="M10" s="82"/>
      <c r="N10" s="82"/>
      <c r="O10" s="82"/>
      <c r="P10" s="165"/>
      <c r="Q10" s="166"/>
      <c r="R10" s="57"/>
      <c r="S10" s="60"/>
      <c r="T10" s="57"/>
      <c r="U10" s="60"/>
    </row>
    <row r="11" spans="1:21" s="81" customFormat="1" ht="12.75">
      <c r="A11" s="164">
        <v>1.3</v>
      </c>
      <c r="C11" s="81" t="s">
        <v>99</v>
      </c>
      <c r="D11" s="82"/>
      <c r="E11" s="82"/>
      <c r="F11" s="92">
        <v>2</v>
      </c>
      <c r="G11" s="81">
        <f>'2007'!G11+'2008'!G11+'2009'!G11+'2010'!G11+'2011'!G11</f>
        <v>2.5</v>
      </c>
      <c r="H11" s="81">
        <f>'2007'!H11+'2008'!H11+'2009'!H11+'2010'!H11+'2011'!H11</f>
        <v>10</v>
      </c>
      <c r="I11" s="81">
        <f>'2007'!I11+'2008'!I11+'2009'!I11+'2010'!I11+'2011'!I11</f>
        <v>0</v>
      </c>
      <c r="J11" s="81">
        <f>'2007'!J11+'2008'!J11+'2009'!J11+'2010'!J11+'2011'!J11</f>
        <v>5</v>
      </c>
      <c r="K11" s="82">
        <f>'2007'!K11+'2008'!K11+'2009'!K11+'2010'!K11+'2011'!K11</f>
        <v>75000</v>
      </c>
      <c r="L11" s="82">
        <f>'2007'!L11+'2008'!L11+'2009'!L11+'2010'!L11+'2011'!L11</f>
        <v>0</v>
      </c>
      <c r="M11" s="82">
        <f>'2007'!M11+'2008'!M11+'2009'!M11+'2010'!M11+'2011'!M11</f>
        <v>0</v>
      </c>
      <c r="N11" s="82">
        <f>'2007'!N11+'2008'!N11+'2009'!N11+'2010'!N11+'2011'!N11</f>
        <v>20000</v>
      </c>
      <c r="O11" s="82">
        <f>'2007'!O11+'2008'!O11+'2009'!O11+'2010'!O11+'2011'!O11</f>
        <v>10000</v>
      </c>
      <c r="P11" s="165">
        <f>SUM(K11:O11)</f>
        <v>105000</v>
      </c>
      <c r="Q11" s="166">
        <f>SUM(G11:J11)</f>
        <v>17.5</v>
      </c>
      <c r="R11" s="57"/>
      <c r="S11" s="60"/>
      <c r="T11" s="57"/>
      <c r="U11" s="60"/>
    </row>
    <row r="12" spans="1:21" s="81" customFormat="1" ht="12.75">
      <c r="A12" s="164">
        <v>1.4</v>
      </c>
      <c r="C12" s="81" t="s">
        <v>29</v>
      </c>
      <c r="D12" s="82"/>
      <c r="E12" s="82"/>
      <c r="F12" s="92">
        <v>1</v>
      </c>
      <c r="G12" s="81">
        <f>'2007'!G12+'2008'!G12+'2009'!G12+'2010'!G12+'2011'!G12</f>
        <v>1</v>
      </c>
      <c r="H12" s="81">
        <f>'2007'!H12+'2008'!H12+'2009'!H12+'2010'!H12+'2011'!H12</f>
        <v>0</v>
      </c>
      <c r="I12" s="81">
        <f>'2007'!I12+'2008'!I12+'2009'!I12+'2010'!I12+'2011'!I12</f>
        <v>0</v>
      </c>
      <c r="J12" s="81">
        <f>'2007'!J12+'2008'!J12+'2009'!J12+'2010'!J12+'2011'!J12</f>
        <v>0</v>
      </c>
      <c r="K12" s="82">
        <f>'2007'!K12+'2008'!K12+'2009'!K12+'2010'!K12+'2011'!K12</f>
        <v>0</v>
      </c>
      <c r="L12" s="82">
        <f>'2007'!L12+'2008'!L12+'2009'!L12+'2010'!L12+'2011'!L12</f>
        <v>0</v>
      </c>
      <c r="M12" s="82">
        <f>'2007'!M12+'2008'!M12+'2009'!M12+'2010'!M12+'2011'!M12</f>
        <v>0</v>
      </c>
      <c r="N12" s="82">
        <f>'2007'!N12+'2008'!N12+'2009'!N12+'2010'!N12+'2011'!N12</f>
        <v>12000</v>
      </c>
      <c r="O12" s="82">
        <f>'2007'!O12+'2008'!O12+'2009'!O12+'2010'!O12+'2011'!O12</f>
        <v>17000</v>
      </c>
      <c r="P12" s="165">
        <f>SUM(K12:O12)</f>
        <v>29000</v>
      </c>
      <c r="Q12" s="166">
        <f>SUM(G12:J12)</f>
        <v>1</v>
      </c>
      <c r="R12" s="57"/>
      <c r="S12" s="60"/>
      <c r="T12" s="57"/>
      <c r="U12" s="60"/>
    </row>
    <row r="13" spans="1:21" s="81" customFormat="1" ht="12.75">
      <c r="A13" s="164"/>
      <c r="D13" s="82"/>
      <c r="E13" s="82"/>
      <c r="F13" s="92"/>
      <c r="K13" s="82"/>
      <c r="L13" s="82"/>
      <c r="M13" s="82"/>
      <c r="N13" s="82"/>
      <c r="O13" s="82"/>
      <c r="P13" s="165"/>
      <c r="Q13" s="166"/>
      <c r="R13" s="57"/>
      <c r="S13" s="60"/>
      <c r="T13" s="57"/>
      <c r="U13" s="60"/>
    </row>
    <row r="14" spans="1:21" s="81" customFormat="1" ht="12.75">
      <c r="A14" s="151">
        <v>2</v>
      </c>
      <c r="B14" s="152" t="s">
        <v>10</v>
      </c>
      <c r="C14" s="11"/>
      <c r="D14" s="44"/>
      <c r="E14" s="44"/>
      <c r="F14" s="92"/>
      <c r="K14" s="82"/>
      <c r="L14" s="82"/>
      <c r="M14" s="82"/>
      <c r="N14" s="82"/>
      <c r="O14" s="82"/>
      <c r="P14" s="165"/>
      <c r="Q14" s="166"/>
      <c r="R14" s="57"/>
      <c r="S14" s="60"/>
      <c r="T14" s="57"/>
      <c r="U14" s="60"/>
    </row>
    <row r="15" spans="1:21" s="81" customFormat="1" ht="12.75">
      <c r="A15" s="151">
        <v>2.1</v>
      </c>
      <c r="B15" s="152"/>
      <c r="C15" s="152" t="s">
        <v>11</v>
      </c>
      <c r="D15" s="82"/>
      <c r="E15" s="82"/>
      <c r="F15" s="92">
        <v>1</v>
      </c>
      <c r="G15" s="81">
        <f>'2007'!G15+'2008'!G15+'2009'!G15+'2010'!G15+'2011'!G15</f>
        <v>0</v>
      </c>
      <c r="H15" s="81">
        <f>'2007'!H15+'2008'!H15+'2009'!H15+'2010'!H15+'2011'!H15</f>
        <v>5</v>
      </c>
      <c r="I15" s="81">
        <f>'2007'!I15+'2008'!I15+'2009'!I15+'2010'!I15+'2011'!I15</f>
        <v>0</v>
      </c>
      <c r="J15" s="81">
        <f>'2007'!J15+'2008'!J15+'2009'!J15+'2010'!J15+'2011'!J15</f>
        <v>10</v>
      </c>
      <c r="K15" s="82">
        <f>'2007'!K15+'2008'!K15+'2009'!K15+'2010'!K15+'2011'!K15</f>
        <v>100000</v>
      </c>
      <c r="L15" s="82">
        <f>'2007'!L15+'2008'!L15+'2009'!L15+'2010'!L15+'2011'!L15</f>
        <v>500000</v>
      </c>
      <c r="M15" s="82">
        <f>'2007'!M15+'2008'!M15+'2009'!M15+'2010'!M15+'2011'!M15</f>
        <v>0</v>
      </c>
      <c r="N15" s="82">
        <f>'2007'!N15+'2008'!N15+'2009'!N15+'2010'!N15+'2011'!N15</f>
        <v>20000</v>
      </c>
      <c r="O15" s="82">
        <f>'2007'!O15+'2008'!O15+'2009'!O15+'2010'!O15+'2011'!O15</f>
        <v>20000</v>
      </c>
      <c r="P15" s="165">
        <f aca="true" t="shared" si="0" ref="P15:P20">SUM(K15:O15)</f>
        <v>640000</v>
      </c>
      <c r="Q15" s="166">
        <f aca="true" t="shared" si="1" ref="Q15:Q20">SUM(G15:J15)</f>
        <v>15</v>
      </c>
      <c r="R15" s="57">
        <f>SUM(P15:P20)</f>
        <v>1690000</v>
      </c>
      <c r="S15" s="60">
        <f>SUM(Q15:Q20)</f>
        <v>58.75</v>
      </c>
      <c r="T15" s="57">
        <f>SUMIF($F$15:$F$20,"1",P15:P20)</f>
        <v>1210000</v>
      </c>
      <c r="U15" s="60">
        <f>SUMIF($F$15:$F$20,"1",Q15:Q20)</f>
        <v>26.25</v>
      </c>
    </row>
    <row r="16" spans="1:21" s="81" customFormat="1" ht="12.75">
      <c r="A16" s="164" t="s">
        <v>52</v>
      </c>
      <c r="D16" s="81" t="s">
        <v>12</v>
      </c>
      <c r="F16" s="92">
        <v>2</v>
      </c>
      <c r="G16" s="81">
        <f>'2007'!G16+'2008'!G16+'2009'!G16+'2010'!G16+'2011'!G16</f>
        <v>0</v>
      </c>
      <c r="H16" s="81">
        <f>'2007'!H16+'2008'!H16+'2009'!H16+'2010'!H16+'2011'!H16</f>
        <v>10</v>
      </c>
      <c r="I16" s="81">
        <f>'2007'!I16+'2008'!I16+'2009'!I16+'2010'!I16+'2011'!I16</f>
        <v>0</v>
      </c>
      <c r="J16" s="81">
        <f>'2007'!J16+'2008'!J16+'2009'!J16+'2010'!J16+'2011'!J16</f>
        <v>15</v>
      </c>
      <c r="K16" s="82">
        <f>'2007'!K16+'2008'!K16+'2009'!K16+'2010'!K16+'2011'!K16</f>
        <v>250000</v>
      </c>
      <c r="L16" s="82">
        <f>'2007'!L16+'2008'!L16+'2009'!L16+'2010'!L16+'2011'!L16</f>
        <v>0</v>
      </c>
      <c r="M16" s="82">
        <f>'2007'!M16+'2008'!M16+'2009'!M16+'2010'!M16+'2011'!M16</f>
        <v>0</v>
      </c>
      <c r="N16" s="82">
        <f>'2007'!N16+'2008'!N16+'2009'!N16+'2010'!N16+'2011'!N16</f>
        <v>20000</v>
      </c>
      <c r="O16" s="82">
        <f>'2007'!O16+'2008'!O16+'2009'!O16+'2010'!O16+'2011'!O16</f>
        <v>20000</v>
      </c>
      <c r="P16" s="165">
        <f t="shared" si="0"/>
        <v>290000</v>
      </c>
      <c r="Q16" s="166">
        <f t="shared" si="1"/>
        <v>25</v>
      </c>
      <c r="R16" s="57"/>
      <c r="S16" s="60"/>
      <c r="T16" s="57"/>
      <c r="U16" s="60"/>
    </row>
    <row r="17" spans="1:21" s="81" customFormat="1" ht="12.75">
      <c r="A17" s="164" t="s">
        <v>53</v>
      </c>
      <c r="D17" s="81" t="s">
        <v>100</v>
      </c>
      <c r="F17" s="92">
        <v>1</v>
      </c>
      <c r="G17" s="81">
        <f>'2007'!G17+'2008'!G17+'2009'!G17+'2010'!G17+'2011'!G17</f>
        <v>0</v>
      </c>
      <c r="H17" s="81">
        <f>'2007'!H17+'2008'!H17+'2009'!H17+'2010'!H17+'2011'!H17</f>
        <v>2.5</v>
      </c>
      <c r="I17" s="81">
        <f>'2007'!I17+'2008'!I17+'2009'!I17+'2010'!I17+'2011'!I17</f>
        <v>0</v>
      </c>
      <c r="J17" s="81">
        <f>'2007'!J17+'2008'!J17+'2009'!J17+'2010'!J17+'2011'!J17</f>
        <v>1.25</v>
      </c>
      <c r="K17" s="82">
        <f>'2007'!K17+'2008'!K17+'2009'!K17+'2010'!K17+'2011'!K17</f>
        <v>175000</v>
      </c>
      <c r="L17" s="82">
        <f>'2007'!L17+'2008'!L17+'2009'!L17+'2010'!L17+'2011'!L17</f>
        <v>0</v>
      </c>
      <c r="M17" s="82">
        <f>'2007'!M17+'2008'!M17+'2009'!M17+'2010'!M17+'2011'!M17</f>
        <v>0</v>
      </c>
      <c r="N17" s="82">
        <f>'2007'!N17+'2008'!N17+'2009'!N17+'2010'!N17+'2011'!N17</f>
        <v>10000</v>
      </c>
      <c r="O17" s="82">
        <f>'2007'!O17+'2008'!O17+'2009'!O17+'2010'!O17+'2011'!O17</f>
        <v>5000</v>
      </c>
      <c r="P17" s="165">
        <f t="shared" si="0"/>
        <v>190000</v>
      </c>
      <c r="Q17" s="166">
        <f t="shared" si="1"/>
        <v>3.75</v>
      </c>
      <c r="R17" s="57"/>
      <c r="S17" s="60"/>
      <c r="T17" s="57"/>
      <c r="U17" s="60"/>
    </row>
    <row r="18" spans="1:21" s="81" customFormat="1" ht="12.75">
      <c r="A18" s="164" t="s">
        <v>54</v>
      </c>
      <c r="D18" s="81" t="s">
        <v>13</v>
      </c>
      <c r="F18" s="92">
        <v>1</v>
      </c>
      <c r="G18" s="81">
        <f>'2007'!G18+'2008'!G18+'2009'!G18+'2010'!G18+'2011'!G18</f>
        <v>0</v>
      </c>
      <c r="H18" s="81">
        <f>'2007'!H18+'2008'!H18+'2009'!H18+'2010'!H18+'2011'!H18</f>
        <v>2.5</v>
      </c>
      <c r="I18" s="81">
        <f>'2007'!I18+'2008'!I18+'2009'!I18+'2010'!I18+'2011'!I18</f>
        <v>0</v>
      </c>
      <c r="J18" s="81">
        <f>'2007'!J18+'2008'!J18+'2009'!J18+'2010'!J18+'2011'!J18</f>
        <v>1.25</v>
      </c>
      <c r="K18" s="82">
        <f>'2007'!K18+'2008'!K18+'2009'!K18+'2010'!K18+'2011'!K18</f>
        <v>175000</v>
      </c>
      <c r="L18" s="82">
        <f>'2007'!L18+'2008'!L18+'2009'!L18+'2010'!L18+'2011'!L18</f>
        <v>0</v>
      </c>
      <c r="M18" s="82">
        <f>'2007'!M18+'2008'!M18+'2009'!M18+'2010'!M18+'2011'!M18</f>
        <v>0</v>
      </c>
      <c r="N18" s="82">
        <f>'2007'!N18+'2008'!N18+'2009'!N18+'2010'!N18+'2011'!N18</f>
        <v>10000</v>
      </c>
      <c r="O18" s="82">
        <f>'2007'!O18+'2008'!O18+'2009'!O18+'2010'!O18+'2011'!O18</f>
        <v>5000</v>
      </c>
      <c r="P18" s="165">
        <f t="shared" si="0"/>
        <v>190000</v>
      </c>
      <c r="Q18" s="166">
        <f t="shared" si="1"/>
        <v>3.75</v>
      </c>
      <c r="R18" s="57"/>
      <c r="S18" s="60"/>
      <c r="T18" s="57"/>
      <c r="U18" s="60"/>
    </row>
    <row r="19" spans="1:21" s="81" customFormat="1" ht="12.75">
      <c r="A19" s="164" t="s">
        <v>55</v>
      </c>
      <c r="D19" s="81" t="s">
        <v>101</v>
      </c>
      <c r="F19" s="92">
        <v>1</v>
      </c>
      <c r="G19" s="81">
        <f>'2007'!G19+'2008'!G19+'2009'!G19+'2010'!G19+'2011'!G19</f>
        <v>0</v>
      </c>
      <c r="H19" s="81">
        <f>'2007'!H19+'2008'!H19+'2009'!H19+'2010'!H19+'2011'!H19</f>
        <v>2.5</v>
      </c>
      <c r="I19" s="81">
        <f>'2007'!I19+'2008'!I19+'2009'!I19+'2010'!I19+'2011'!I19</f>
        <v>0</v>
      </c>
      <c r="J19" s="81">
        <f>'2007'!J19+'2008'!J19+'2009'!J19+'2010'!J19+'2011'!J19</f>
        <v>1.25</v>
      </c>
      <c r="K19" s="82">
        <f>'2007'!K19+'2008'!K19+'2009'!K19+'2010'!K19+'2011'!K19</f>
        <v>175000</v>
      </c>
      <c r="L19" s="82">
        <f>'2007'!L19+'2008'!L19+'2009'!L19+'2010'!L19+'2011'!L19</f>
        <v>0</v>
      </c>
      <c r="M19" s="82">
        <f>'2007'!M19+'2008'!M19+'2009'!M19+'2010'!M19+'2011'!M19</f>
        <v>0</v>
      </c>
      <c r="N19" s="82">
        <f>'2007'!N19+'2008'!N19+'2009'!N19+'2010'!N19+'2011'!N19</f>
        <v>10000</v>
      </c>
      <c r="O19" s="82">
        <f>'2007'!O19+'2008'!O19+'2009'!O19+'2010'!O19+'2011'!O19</f>
        <v>5000</v>
      </c>
      <c r="P19" s="165">
        <f t="shared" si="0"/>
        <v>190000</v>
      </c>
      <c r="Q19" s="166">
        <f t="shared" si="1"/>
        <v>3.75</v>
      </c>
      <c r="R19" s="57"/>
      <c r="S19" s="60"/>
      <c r="T19" s="57"/>
      <c r="U19" s="60"/>
    </row>
    <row r="20" spans="1:21" s="81" customFormat="1" ht="12.75">
      <c r="A20" s="164" t="s">
        <v>56</v>
      </c>
      <c r="D20" s="81" t="s">
        <v>102</v>
      </c>
      <c r="F20" s="92">
        <v>2</v>
      </c>
      <c r="G20" s="81">
        <f>'2007'!G20+'2008'!G20+'2009'!G20+'2010'!G20+'2011'!G20</f>
        <v>0</v>
      </c>
      <c r="H20" s="81">
        <f>'2007'!H20+'2008'!H20+'2009'!H20+'2010'!H20+'2011'!H20</f>
        <v>2.5</v>
      </c>
      <c r="I20" s="81">
        <f>'2007'!I20+'2008'!I20+'2009'!I20+'2010'!I20+'2011'!I20</f>
        <v>0</v>
      </c>
      <c r="J20" s="81">
        <f>'2007'!J20+'2008'!J20+'2009'!J20+'2010'!J20+'2011'!J20</f>
        <v>5</v>
      </c>
      <c r="K20" s="82">
        <f>'2007'!K20+'2008'!K20+'2009'!K20+'2010'!K20+'2011'!K20</f>
        <v>175000</v>
      </c>
      <c r="L20" s="82">
        <f>'2007'!L20+'2008'!L20+'2009'!L20+'2010'!L20+'2011'!L20</f>
        <v>0</v>
      </c>
      <c r="M20" s="82">
        <f>'2007'!M20+'2008'!M20+'2009'!M20+'2010'!M20+'2011'!M20</f>
        <v>0</v>
      </c>
      <c r="N20" s="82">
        <f>'2007'!N20+'2008'!N20+'2009'!N20+'2010'!N20+'2011'!N20</f>
        <v>10000</v>
      </c>
      <c r="O20" s="82">
        <f>'2007'!O20+'2008'!O20+'2009'!O20+'2010'!O20+'2011'!O20</f>
        <v>5000</v>
      </c>
      <c r="P20" s="165">
        <f t="shared" si="0"/>
        <v>190000</v>
      </c>
      <c r="Q20" s="166">
        <f t="shared" si="1"/>
        <v>7.5</v>
      </c>
      <c r="R20" s="57"/>
      <c r="S20" s="60"/>
      <c r="T20" s="57"/>
      <c r="U20" s="60"/>
    </row>
    <row r="21" spans="1:21" s="81" customFormat="1" ht="12.75">
      <c r="A21" s="151">
        <v>2.2</v>
      </c>
      <c r="B21" s="152"/>
      <c r="C21" s="153" t="s">
        <v>47</v>
      </c>
      <c r="D21" s="82"/>
      <c r="E21" s="82"/>
      <c r="F21" s="92"/>
      <c r="K21" s="82"/>
      <c r="L21" s="82"/>
      <c r="M21" s="82"/>
      <c r="N21" s="82"/>
      <c r="O21" s="82"/>
      <c r="P21" s="165"/>
      <c r="Q21" s="166"/>
      <c r="R21" s="57"/>
      <c r="S21" s="60"/>
      <c r="T21" s="57"/>
      <c r="U21" s="60"/>
    </row>
    <row r="22" spans="1:21" s="81" customFormat="1" ht="12.75">
      <c r="A22" s="164" t="s">
        <v>57</v>
      </c>
      <c r="C22" s="167"/>
      <c r="D22" s="167" t="s">
        <v>48</v>
      </c>
      <c r="E22" s="82"/>
      <c r="F22" s="92">
        <v>1</v>
      </c>
      <c r="G22" s="160"/>
      <c r="H22" s="160"/>
      <c r="I22" s="160"/>
      <c r="J22" s="160"/>
      <c r="K22" s="161"/>
      <c r="L22" s="161"/>
      <c r="M22" s="161"/>
      <c r="N22" s="161"/>
      <c r="O22" s="161"/>
      <c r="P22" s="165"/>
      <c r="Q22" s="166"/>
      <c r="R22" s="57">
        <f>SUM(P23:P35)</f>
        <v>1060500</v>
      </c>
      <c r="S22" s="60">
        <f>SUM(Q23:Q35)</f>
        <v>5.4</v>
      </c>
      <c r="T22" s="57">
        <f>SUMIF($F$23:$F$35,"1",P23:P35)</f>
        <v>1060500</v>
      </c>
      <c r="U22" s="60">
        <f>SUMIF($F$23:$F$35,"1",Q23:Q35)</f>
        <v>5.4</v>
      </c>
    </row>
    <row r="23" spans="1:21" s="81" customFormat="1" ht="12.75">
      <c r="A23" s="164"/>
      <c r="D23" s="82"/>
      <c r="E23" s="82" t="s">
        <v>69</v>
      </c>
      <c r="F23" s="92">
        <v>1</v>
      </c>
      <c r="G23" s="81">
        <f>'2007'!G23+'2008'!G23+'2009'!G23+'2010'!G23+'2011'!G23</f>
        <v>1.35</v>
      </c>
      <c r="H23" s="81">
        <f>'2007'!H23+'2008'!H23+'2009'!H23+'2010'!H23+'2011'!H23</f>
        <v>0</v>
      </c>
      <c r="I23" s="81">
        <f>'2007'!I23+'2008'!I23+'2009'!I23+'2010'!I23+'2011'!I23</f>
        <v>0</v>
      </c>
      <c r="J23" s="81">
        <f>'2007'!J23+'2008'!J23+'2009'!J23+'2010'!J23+'2011'!J23</f>
        <v>0.4</v>
      </c>
      <c r="K23" s="82">
        <f>'2007'!K23+'2008'!K23+'2009'!K23+'2010'!K23+'2011'!K23</f>
        <v>0</v>
      </c>
      <c r="L23" s="82">
        <f>'2007'!L23+'2008'!L23+'2009'!L23+'2010'!L23+'2011'!L23</f>
        <v>0</v>
      </c>
      <c r="M23" s="82">
        <f>'2007'!M23+'2008'!M23+'2009'!M23+'2010'!M23+'2011'!M23</f>
        <v>22000</v>
      </c>
      <c r="N23" s="82">
        <f>'2007'!N23+'2008'!N23+'2009'!N23+'2010'!N23+'2011'!N23</f>
        <v>0</v>
      </c>
      <c r="O23" s="82">
        <f>'2007'!O23+'2008'!O23+'2009'!O23+'2010'!O23+'2011'!O23</f>
        <v>0</v>
      </c>
      <c r="P23" s="165">
        <f aca="true" t="shared" si="2" ref="P23:P35">SUM(K23:O23)</f>
        <v>22000</v>
      </c>
      <c r="Q23" s="166">
        <f aca="true" t="shared" si="3" ref="Q23:Q35">SUM(G23:J23)</f>
        <v>1.75</v>
      </c>
      <c r="R23" s="57"/>
      <c r="S23" s="60"/>
      <c r="T23" s="57"/>
      <c r="U23" s="60"/>
    </row>
    <row r="24" spans="1:21" s="81" customFormat="1" ht="12.75">
      <c r="A24" s="164"/>
      <c r="D24" s="82"/>
      <c r="E24" s="82" t="s">
        <v>70</v>
      </c>
      <c r="F24" s="92">
        <v>1</v>
      </c>
      <c r="G24" s="81">
        <f>'2007'!G24+'2008'!G24+'2009'!G24+'2010'!G24+'2011'!G24</f>
        <v>0</v>
      </c>
      <c r="H24" s="81">
        <f>'2007'!H24+'2008'!H24+'2009'!H24+'2010'!H24+'2011'!H24</f>
        <v>0.15</v>
      </c>
      <c r="I24" s="81">
        <f>'2007'!I24+'2008'!I24+'2009'!I24+'2010'!I24+'2011'!I24</f>
        <v>0</v>
      </c>
      <c r="J24" s="81">
        <f>'2007'!J24+'2008'!J24+'2009'!J24+'2010'!J24+'2011'!J24</f>
        <v>0</v>
      </c>
      <c r="K24" s="82">
        <f>'2007'!K24+'2008'!K24+'2009'!K24+'2010'!K24+'2011'!K24</f>
        <v>0</v>
      </c>
      <c r="L24" s="82">
        <f>'2007'!L24+'2008'!L24+'2009'!L24+'2010'!L24+'2011'!L24</f>
        <v>0</v>
      </c>
      <c r="M24" s="82">
        <f>'2007'!M24+'2008'!M24+'2009'!M24+'2010'!M24+'2011'!M24</f>
        <v>3000</v>
      </c>
      <c r="N24" s="82">
        <f>'2007'!N24+'2008'!N24+'2009'!N24+'2010'!N24+'2011'!N24</f>
        <v>0</v>
      </c>
      <c r="O24" s="82">
        <f>'2007'!O24+'2008'!O24+'2009'!O24+'2010'!O24+'2011'!O24</f>
        <v>0</v>
      </c>
      <c r="P24" s="165">
        <f t="shared" si="2"/>
        <v>3000</v>
      </c>
      <c r="Q24" s="166">
        <f t="shared" si="3"/>
        <v>0.15</v>
      </c>
      <c r="R24" s="57"/>
      <c r="S24" s="60"/>
      <c r="T24" s="57"/>
      <c r="U24" s="60"/>
    </row>
    <row r="25" spans="1:21" s="81" customFormat="1" ht="12.75">
      <c r="A25" s="164"/>
      <c r="D25" s="82"/>
      <c r="E25" s="168" t="s">
        <v>71</v>
      </c>
      <c r="F25" s="92">
        <v>1</v>
      </c>
      <c r="G25" s="81">
        <f>'2007'!G25+'2008'!G25+'2009'!G25+'2010'!G25+'2011'!G25</f>
        <v>0.2</v>
      </c>
      <c r="H25" s="81">
        <f>'2007'!H25+'2008'!H25+'2009'!H25+'2010'!H25+'2011'!H25</f>
        <v>0</v>
      </c>
      <c r="I25" s="81">
        <f>'2007'!I25+'2008'!I25+'2009'!I25+'2010'!I25+'2011'!I25</f>
        <v>0</v>
      </c>
      <c r="J25" s="81">
        <f>'2007'!J25+'2008'!J25+'2009'!J25+'2010'!J25+'2011'!J25</f>
        <v>0.1</v>
      </c>
      <c r="K25" s="82">
        <f>'2007'!K25+'2008'!K25+'2009'!K25+'2010'!K25+'2011'!K25</f>
        <v>0</v>
      </c>
      <c r="L25" s="82">
        <f>'2007'!L25+'2008'!L25+'2009'!L25+'2010'!L25+'2011'!L25</f>
        <v>0</v>
      </c>
      <c r="M25" s="82">
        <f>'2007'!M25+'2008'!M25+'2009'!M25+'2010'!M25+'2011'!M25</f>
        <v>10000</v>
      </c>
      <c r="N25" s="82">
        <f>'2007'!N25+'2008'!N25+'2009'!N25+'2010'!N25+'2011'!N25</f>
        <v>0</v>
      </c>
      <c r="O25" s="82">
        <f>'2007'!O25+'2008'!O25+'2009'!O25+'2010'!O25+'2011'!O25</f>
        <v>0</v>
      </c>
      <c r="P25" s="165">
        <f t="shared" si="2"/>
        <v>10000</v>
      </c>
      <c r="Q25" s="166">
        <f t="shared" si="3"/>
        <v>0.30000000000000004</v>
      </c>
      <c r="R25" s="57"/>
      <c r="S25" s="60"/>
      <c r="T25" s="57"/>
      <c r="U25" s="60"/>
    </row>
    <row r="26" spans="1:21" s="81" customFormat="1" ht="12.75">
      <c r="A26" s="164"/>
      <c r="D26" s="82"/>
      <c r="E26" s="168" t="s">
        <v>72</v>
      </c>
      <c r="F26" s="92">
        <v>1</v>
      </c>
      <c r="G26" s="81">
        <f>'2007'!G26+'2008'!G26+'2009'!G26+'2010'!G26+'2011'!G26</f>
        <v>0.1</v>
      </c>
      <c r="H26" s="81">
        <f>'2007'!H26+'2008'!H26+'2009'!H26+'2010'!H26+'2011'!H26</f>
        <v>0</v>
      </c>
      <c r="I26" s="81">
        <f>'2007'!I26+'2008'!I26+'2009'!I26+'2010'!I26+'2011'!I26</f>
        <v>0</v>
      </c>
      <c r="J26" s="81">
        <f>'2007'!J26+'2008'!J26+'2009'!J26+'2010'!J26+'2011'!J26</f>
        <v>0.1</v>
      </c>
      <c r="K26" s="82">
        <f>'2007'!K26+'2008'!K26+'2009'!K26+'2010'!K26+'2011'!K26</f>
        <v>0</v>
      </c>
      <c r="L26" s="82">
        <f>'2007'!L26+'2008'!L26+'2009'!L26+'2010'!L26+'2011'!L26</f>
        <v>0</v>
      </c>
      <c r="M26" s="82">
        <f>'2007'!M26+'2008'!M26+'2009'!M26+'2010'!M26+'2011'!M26</f>
        <v>5000</v>
      </c>
      <c r="N26" s="82">
        <f>'2007'!N26+'2008'!N26+'2009'!N26+'2010'!N26+'2011'!N26</f>
        <v>0</v>
      </c>
      <c r="O26" s="82">
        <f>'2007'!O26+'2008'!O26+'2009'!O26+'2010'!O26+'2011'!O26</f>
        <v>0</v>
      </c>
      <c r="P26" s="165">
        <f t="shared" si="2"/>
        <v>5000</v>
      </c>
      <c r="Q26" s="166">
        <f t="shared" si="3"/>
        <v>0.2</v>
      </c>
      <c r="R26" s="57"/>
      <c r="S26" s="60"/>
      <c r="T26" s="57"/>
      <c r="U26" s="60"/>
    </row>
    <row r="27" spans="1:21" s="81" customFormat="1" ht="12.75">
      <c r="A27" s="164"/>
      <c r="D27" s="82"/>
      <c r="E27" s="168" t="s">
        <v>73</v>
      </c>
      <c r="F27" s="92">
        <v>1</v>
      </c>
      <c r="G27" s="81">
        <f>'2007'!G27+'2008'!G27+'2009'!G27+'2010'!G27+'2011'!G27</f>
        <v>0</v>
      </c>
      <c r="H27" s="81">
        <f>'2007'!H27+'2008'!H27+'2009'!H27+'2010'!H27+'2011'!H27</f>
        <v>0.1</v>
      </c>
      <c r="I27" s="81">
        <f>'2007'!I27+'2008'!I27+'2009'!I27+'2010'!I27+'2011'!I27</f>
        <v>0</v>
      </c>
      <c r="J27" s="81">
        <f>'2007'!J27+'2008'!J27+'2009'!J27+'2010'!J27+'2011'!J27</f>
        <v>0.30000000000000004</v>
      </c>
      <c r="K27" s="82">
        <f>'2007'!K27+'2008'!K27+'2009'!K27+'2010'!K27+'2011'!K27</f>
        <v>0</v>
      </c>
      <c r="L27" s="82">
        <f>'2007'!L27+'2008'!L27+'2009'!L27+'2010'!L27+'2011'!L27</f>
        <v>0</v>
      </c>
      <c r="M27" s="82">
        <f>'2007'!M27+'2008'!M27+'2009'!M27+'2010'!M27+'2011'!M27</f>
        <v>0</v>
      </c>
      <c r="N27" s="82">
        <f>'2007'!N27+'2008'!N27+'2009'!N27+'2010'!N27+'2011'!N27</f>
        <v>0</v>
      </c>
      <c r="O27" s="82">
        <f>'2007'!O27+'2008'!O27+'2009'!O27+'2010'!O27+'2011'!O27</f>
        <v>0</v>
      </c>
      <c r="P27" s="165">
        <f t="shared" si="2"/>
        <v>0</v>
      </c>
      <c r="Q27" s="166">
        <f t="shared" si="3"/>
        <v>0.4</v>
      </c>
      <c r="R27" s="57"/>
      <c r="S27" s="60"/>
      <c r="T27" s="57"/>
      <c r="U27" s="60"/>
    </row>
    <row r="28" spans="1:21" s="81" customFormat="1" ht="12.75">
      <c r="A28" s="164"/>
      <c r="B28" s="168"/>
      <c r="D28" s="82"/>
      <c r="E28" s="168" t="s">
        <v>74</v>
      </c>
      <c r="F28" s="92">
        <v>1</v>
      </c>
      <c r="G28" s="81">
        <f>'2007'!G28+'2008'!G28+'2009'!G28+'2010'!G28+'2011'!G28</f>
        <v>0.15000000000000002</v>
      </c>
      <c r="H28" s="81">
        <f>'2007'!H28+'2008'!H28+'2009'!H28+'2010'!H28+'2011'!H28</f>
        <v>0.15000000000000002</v>
      </c>
      <c r="I28" s="81">
        <f>'2007'!I28+'2008'!I28+'2009'!I28+'2010'!I28+'2011'!I28</f>
        <v>0.1</v>
      </c>
      <c r="J28" s="81">
        <f>'2007'!J28+'2008'!J28+'2009'!J28+'2010'!J28+'2011'!J28</f>
        <v>0.15000000000000002</v>
      </c>
      <c r="K28" s="82">
        <f>'2007'!K28+'2008'!K28+'2009'!K28+'2010'!K28+'2011'!K28</f>
        <v>0</v>
      </c>
      <c r="L28" s="82">
        <f>'2007'!L28+'2008'!L28+'2009'!L28+'2010'!L28+'2011'!L28</f>
        <v>0</v>
      </c>
      <c r="M28" s="82">
        <f>'2007'!M28+'2008'!M28+'2009'!M28+'2010'!M28+'2011'!M28</f>
        <v>0</v>
      </c>
      <c r="N28" s="82">
        <f>'2007'!N28+'2008'!N28+'2009'!N28+'2010'!N28+'2011'!N28</f>
        <v>0</v>
      </c>
      <c r="O28" s="82">
        <f>'2007'!O28+'2008'!O28+'2009'!O28+'2010'!O28+'2011'!O28</f>
        <v>0</v>
      </c>
      <c r="P28" s="165">
        <f t="shared" si="2"/>
        <v>0</v>
      </c>
      <c r="Q28" s="166">
        <f t="shared" si="3"/>
        <v>0.55</v>
      </c>
      <c r="R28" s="57"/>
      <c r="S28" s="60"/>
      <c r="T28" s="57"/>
      <c r="U28" s="60"/>
    </row>
    <row r="29" spans="1:21" s="81" customFormat="1" ht="12.75">
      <c r="A29" s="164"/>
      <c r="B29" s="168"/>
      <c r="D29" s="82"/>
      <c r="E29" s="169" t="s">
        <v>75</v>
      </c>
      <c r="F29" s="92">
        <v>1</v>
      </c>
      <c r="G29" s="81">
        <f>'2007'!G29+'2008'!G29+'2009'!G29+'2010'!G29+'2011'!G29</f>
        <v>0.6000000000000001</v>
      </c>
      <c r="H29" s="81">
        <f>'2007'!H29+'2008'!H29+'2009'!H29+'2010'!H29+'2011'!H29</f>
        <v>0</v>
      </c>
      <c r="I29" s="81">
        <f>'2007'!I29+'2008'!I29+'2009'!I29+'2010'!I29+'2011'!I29</f>
        <v>0.30000000000000004</v>
      </c>
      <c r="J29" s="81">
        <f>'2007'!J29+'2008'!J29+'2009'!J29+'2010'!J29+'2011'!J29</f>
        <v>0.6000000000000001</v>
      </c>
      <c r="K29" s="82">
        <f>'2007'!K29+'2008'!K29+'2009'!K29+'2010'!K29+'2011'!K29</f>
        <v>0</v>
      </c>
      <c r="L29" s="82">
        <f>'2007'!L29+'2008'!L29+'2009'!L29+'2010'!L29+'2011'!L29</f>
        <v>0</v>
      </c>
      <c r="M29" s="82">
        <f>'2007'!M29+'2008'!M29+'2009'!M29+'2010'!M29+'2011'!M29</f>
        <v>0</v>
      </c>
      <c r="N29" s="82">
        <f>'2007'!N29+'2008'!N29+'2009'!N29+'2010'!N29+'2011'!N29</f>
        <v>0</v>
      </c>
      <c r="O29" s="82">
        <f>'2007'!O29+'2008'!O29+'2009'!O29+'2010'!O29+'2011'!O29</f>
        <v>0</v>
      </c>
      <c r="P29" s="165">
        <f t="shared" si="2"/>
        <v>0</v>
      </c>
      <c r="Q29" s="166">
        <f t="shared" si="3"/>
        <v>1.5000000000000002</v>
      </c>
      <c r="R29" s="57"/>
      <c r="S29" s="60"/>
      <c r="T29" s="57"/>
      <c r="U29" s="60"/>
    </row>
    <row r="30" spans="1:21" s="81" customFormat="1" ht="12.75">
      <c r="A30" s="164"/>
      <c r="B30" s="168"/>
      <c r="D30" s="82"/>
      <c r="E30" s="168" t="s">
        <v>76</v>
      </c>
      <c r="F30" s="92">
        <v>1</v>
      </c>
      <c r="G30" s="81">
        <f>'2007'!G30+'2008'!G30+'2009'!G30+'2010'!G30+'2011'!G30</f>
        <v>0</v>
      </c>
      <c r="H30" s="81">
        <f>'2007'!H30+'2008'!H30+'2009'!H30+'2010'!H30+'2011'!H30</f>
        <v>0.1</v>
      </c>
      <c r="I30" s="81">
        <f>'2007'!I30+'2008'!I30+'2009'!I30+'2010'!I30+'2011'!I30</f>
        <v>0</v>
      </c>
      <c r="J30" s="81">
        <f>'2007'!J30+'2008'!J30+'2009'!J30+'2010'!J30+'2011'!J30</f>
        <v>0.2</v>
      </c>
      <c r="K30" s="82">
        <f>'2007'!K30+'2008'!K30+'2009'!K30+'2010'!K30+'2011'!K30</f>
        <v>0</v>
      </c>
      <c r="L30" s="82">
        <f>'2007'!L30+'2008'!L30+'2009'!L30+'2010'!L30+'2011'!L30</f>
        <v>0</v>
      </c>
      <c r="M30" s="82">
        <f>'2007'!M30+'2008'!M30+'2009'!M30+'2010'!M30+'2011'!M30</f>
        <v>0</v>
      </c>
      <c r="N30" s="82">
        <f>'2007'!N30+'2008'!N30+'2009'!N30+'2010'!N30+'2011'!N30</f>
        <v>0</v>
      </c>
      <c r="O30" s="82">
        <f>'2007'!O30+'2008'!O30+'2009'!O30+'2010'!O30+'2011'!O30</f>
        <v>0</v>
      </c>
      <c r="P30" s="165">
        <f t="shared" si="2"/>
        <v>0</v>
      </c>
      <c r="Q30" s="166">
        <f t="shared" si="3"/>
        <v>0.30000000000000004</v>
      </c>
      <c r="R30" s="57"/>
      <c r="S30" s="60"/>
      <c r="T30" s="57"/>
      <c r="U30" s="60"/>
    </row>
    <row r="31" spans="1:21" s="81" customFormat="1" ht="12.75">
      <c r="A31" s="164"/>
      <c r="B31" s="168"/>
      <c r="D31" s="82"/>
      <c r="E31" s="168" t="s">
        <v>37</v>
      </c>
      <c r="F31" s="92">
        <v>1</v>
      </c>
      <c r="G31" s="81">
        <f>'2007'!G31+'2008'!G31+'2009'!G31+'2010'!G31+'2011'!G31</f>
        <v>0.05</v>
      </c>
      <c r="H31" s="81">
        <f>'2007'!H31+'2008'!H31+'2009'!H31+'2010'!H31+'2011'!H31</f>
        <v>0.05</v>
      </c>
      <c r="I31" s="81">
        <f>'2007'!I31+'2008'!I31+'2009'!I31+'2010'!I31+'2011'!I31</f>
        <v>0.1</v>
      </c>
      <c r="J31" s="81">
        <f>'2007'!J31+'2008'!J31+'2009'!J31+'2010'!J31+'2011'!J31</f>
        <v>0.05</v>
      </c>
      <c r="K31" s="82">
        <f>'2007'!K31+'2008'!K31+'2009'!K31+'2010'!K31+'2011'!K31</f>
        <v>0</v>
      </c>
      <c r="L31" s="82">
        <f>'2007'!L31+'2008'!L31+'2009'!L31+'2010'!L31+'2011'!L31</f>
        <v>0</v>
      </c>
      <c r="M31" s="82">
        <f>'2007'!M31+'2008'!M31+'2009'!M31+'2010'!M31+'2011'!M31</f>
        <v>100000</v>
      </c>
      <c r="N31" s="82">
        <f>'2007'!N31+'2008'!N31+'2009'!N31+'2010'!N31+'2011'!N31</f>
        <v>0</v>
      </c>
      <c r="O31" s="82">
        <f>'2007'!O31+'2008'!O31+'2009'!O31+'2010'!O31+'2011'!O31</f>
        <v>0</v>
      </c>
      <c r="P31" s="165">
        <f t="shared" si="2"/>
        <v>100000</v>
      </c>
      <c r="Q31" s="166">
        <f t="shared" si="3"/>
        <v>0.25</v>
      </c>
      <c r="R31" s="57"/>
      <c r="S31" s="60"/>
      <c r="T31" s="57"/>
      <c r="U31" s="60"/>
    </row>
    <row r="32" spans="1:21" s="81" customFormat="1" ht="12.75">
      <c r="A32" s="164"/>
      <c r="B32" s="168"/>
      <c r="D32" s="82"/>
      <c r="E32" s="168" t="s">
        <v>77</v>
      </c>
      <c r="F32" s="92">
        <v>1</v>
      </c>
      <c r="G32" s="81">
        <f>'2007'!G32+'2008'!G32+'2009'!G32+'2010'!G32+'2011'!G32</f>
        <v>0</v>
      </c>
      <c r="H32" s="81">
        <f>'2007'!H32+'2008'!H32+'2009'!H32+'2010'!H32+'2011'!H32</f>
        <v>0</v>
      </c>
      <c r="I32" s="81">
        <f>'2007'!I32+'2008'!I32+'2009'!I32+'2010'!I32+'2011'!I32</f>
        <v>0</v>
      </c>
      <c r="J32" s="81">
        <f>'2007'!J32+'2008'!J32+'2009'!J32+'2010'!J32+'2011'!J32</f>
        <v>0</v>
      </c>
      <c r="K32" s="82">
        <f>'2007'!K32+'2008'!K32+'2009'!K32+'2010'!K32+'2011'!K32</f>
        <v>0</v>
      </c>
      <c r="L32" s="82">
        <f>'2007'!L32+'2008'!L32+'2009'!L32+'2010'!L32+'2011'!L32</f>
        <v>0</v>
      </c>
      <c r="M32" s="82">
        <f>'2007'!M32+'2008'!M32+'2009'!M32+'2010'!M32+'2011'!M32</f>
        <v>0</v>
      </c>
      <c r="N32" s="82">
        <f>'2007'!N32+'2008'!N32+'2009'!N32+'2010'!N32+'2011'!N32</f>
        <v>4000</v>
      </c>
      <c r="O32" s="82">
        <f>'2007'!O32+'2008'!O32+'2009'!O32+'2010'!O32+'2011'!O32</f>
        <v>0</v>
      </c>
      <c r="P32" s="165">
        <f t="shared" si="2"/>
        <v>4000</v>
      </c>
      <c r="Q32" s="166">
        <f t="shared" si="3"/>
        <v>0</v>
      </c>
      <c r="R32" s="57"/>
      <c r="S32" s="60"/>
      <c r="T32" s="57"/>
      <c r="U32" s="60"/>
    </row>
    <row r="33" spans="1:21" s="81" customFormat="1" ht="12.75">
      <c r="A33" s="164"/>
      <c r="B33" s="168"/>
      <c r="D33" s="82"/>
      <c r="E33" s="168" t="s">
        <v>80</v>
      </c>
      <c r="F33" s="92">
        <v>1</v>
      </c>
      <c r="G33" s="81">
        <f>'2007'!G33+'2008'!G33+'2009'!G33+'2010'!G33+'2011'!G33</f>
        <v>0</v>
      </c>
      <c r="H33" s="81">
        <f>'2007'!H33+'2008'!H33+'2009'!H33+'2010'!H33+'2011'!H33</f>
        <v>0</v>
      </c>
      <c r="I33" s="81">
        <f>'2007'!I33+'2008'!I33+'2009'!I33+'2010'!I33+'2011'!I33</f>
        <v>0</v>
      </c>
      <c r="J33" s="81">
        <f>'2007'!J33+'2008'!J33+'2009'!J33+'2010'!J33+'2011'!J33</f>
        <v>0</v>
      </c>
      <c r="K33" s="82">
        <f>'2007'!K33+'2008'!K33+'2009'!K33+'2010'!K33+'2011'!K33</f>
        <v>0</v>
      </c>
      <c r="L33" s="82">
        <f>'2007'!L33+'2008'!L33+'2009'!L33+'2010'!L33+'2011'!L33</f>
        <v>0</v>
      </c>
      <c r="M33" s="82">
        <f>'2007'!M33+'2008'!M33+'2009'!M33+'2010'!M33+'2011'!M33</f>
        <v>900000</v>
      </c>
      <c r="N33" s="82">
        <f>'2007'!N33+'2008'!N33+'2009'!N33+'2010'!N33+'2011'!N33</f>
        <v>0</v>
      </c>
      <c r="O33" s="82">
        <f>'2007'!O33+'2008'!O33+'2009'!O33+'2010'!O33+'2011'!O33</f>
        <v>0</v>
      </c>
      <c r="P33" s="165">
        <f t="shared" si="2"/>
        <v>900000</v>
      </c>
      <c r="Q33" s="166">
        <f t="shared" si="3"/>
        <v>0</v>
      </c>
      <c r="R33" s="57"/>
      <c r="S33" s="60"/>
      <c r="T33" s="57"/>
      <c r="U33" s="60"/>
    </row>
    <row r="34" spans="1:21" s="81" customFormat="1" ht="12.75">
      <c r="A34" s="164"/>
      <c r="B34" s="168"/>
      <c r="D34" s="82"/>
      <c r="E34" s="168" t="s">
        <v>79</v>
      </c>
      <c r="F34" s="92">
        <v>1</v>
      </c>
      <c r="G34" s="81">
        <f>'2007'!G34+'2008'!G34+'2009'!G34+'2010'!G34+'2011'!G34</f>
        <v>0</v>
      </c>
      <c r="H34" s="81">
        <f>'2007'!H34+'2008'!H34+'2009'!H34+'2010'!H34+'2011'!H34</f>
        <v>0</v>
      </c>
      <c r="I34" s="81">
        <f>'2007'!I34+'2008'!I34+'2009'!I34+'2010'!I34+'2011'!I34</f>
        <v>0</v>
      </c>
      <c r="J34" s="81">
        <f>'2007'!J34+'2008'!J34+'2009'!J34+'2010'!J34+'2011'!J34</f>
        <v>0</v>
      </c>
      <c r="K34" s="82">
        <f>'2007'!K34+'2008'!K34+'2009'!K34+'2010'!K34+'2011'!K34</f>
        <v>9000</v>
      </c>
      <c r="L34" s="82">
        <f>'2007'!L34+'2008'!L34+'2009'!L34+'2010'!L34+'2011'!L34</f>
        <v>0</v>
      </c>
      <c r="M34" s="82">
        <f>'2007'!M34+'2008'!M34+'2009'!M34+'2010'!M34+'2011'!M34</f>
        <v>0</v>
      </c>
      <c r="N34" s="82">
        <f>'2007'!N34+'2008'!N34+'2009'!N34+'2010'!N34+'2011'!N34</f>
        <v>0</v>
      </c>
      <c r="O34" s="82">
        <f>'2007'!O34+'2008'!O34+'2009'!O34+'2010'!O34+'2011'!O34</f>
        <v>0</v>
      </c>
      <c r="P34" s="165">
        <f t="shared" si="2"/>
        <v>9000</v>
      </c>
      <c r="Q34" s="166">
        <f t="shared" si="3"/>
        <v>0</v>
      </c>
      <c r="R34" s="57"/>
      <c r="S34" s="60"/>
      <c r="T34" s="57"/>
      <c r="U34" s="60"/>
    </row>
    <row r="35" spans="1:21" s="81" customFormat="1" ht="12.75">
      <c r="A35" s="164"/>
      <c r="B35" s="168"/>
      <c r="D35" s="82"/>
      <c r="E35" s="169" t="s">
        <v>78</v>
      </c>
      <c r="F35" s="92">
        <v>1</v>
      </c>
      <c r="G35" s="81">
        <f>'2007'!G35+'2008'!G35+'2009'!G35+'2010'!G35+'2011'!G35</f>
        <v>0</v>
      </c>
      <c r="H35" s="81">
        <f>'2007'!H35+'2008'!H35+'2009'!H35+'2010'!H35+'2011'!H35</f>
        <v>0</v>
      </c>
      <c r="I35" s="81">
        <f>'2007'!I35+'2008'!I35+'2009'!I35+'2010'!I35+'2011'!I35</f>
        <v>0</v>
      </c>
      <c r="J35" s="81">
        <f>'2007'!J35+'2008'!J35+'2009'!J35+'2010'!J35+'2011'!J35</f>
        <v>0</v>
      </c>
      <c r="K35" s="82">
        <f>'2007'!K35+'2008'!K35+'2009'!K35+'2010'!K35+'2011'!K35</f>
        <v>7500</v>
      </c>
      <c r="L35" s="82">
        <f>'2007'!L35+'2008'!L35+'2009'!L35+'2010'!L35+'2011'!L35</f>
        <v>0</v>
      </c>
      <c r="M35" s="82">
        <f>'2007'!M35+'2008'!M35+'2009'!M35+'2010'!M35+'2011'!M35</f>
        <v>0</v>
      </c>
      <c r="N35" s="82">
        <f>'2007'!N35+'2008'!N35+'2009'!N35+'2010'!N35+'2011'!N35</f>
        <v>0</v>
      </c>
      <c r="O35" s="82">
        <f>'2007'!O35+'2008'!O35+'2009'!O35+'2010'!O35+'2011'!O35</f>
        <v>0</v>
      </c>
      <c r="P35" s="165">
        <f t="shared" si="2"/>
        <v>7500</v>
      </c>
      <c r="Q35" s="166">
        <f t="shared" si="3"/>
        <v>0</v>
      </c>
      <c r="R35" s="57"/>
      <c r="S35" s="60"/>
      <c r="T35" s="57"/>
      <c r="U35" s="60"/>
    </row>
    <row r="36" spans="1:21" s="81" customFormat="1" ht="12.75">
      <c r="A36" s="151">
        <v>2.3</v>
      </c>
      <c r="B36" s="152"/>
      <c r="C36" s="152" t="s">
        <v>49</v>
      </c>
      <c r="D36" s="82"/>
      <c r="E36" s="82"/>
      <c r="F36" s="92"/>
      <c r="K36" s="82"/>
      <c r="L36" s="82"/>
      <c r="M36" s="82"/>
      <c r="N36" s="82"/>
      <c r="O36" s="82"/>
      <c r="P36" s="165"/>
      <c r="Q36" s="166"/>
      <c r="R36" s="57"/>
      <c r="S36" s="60"/>
      <c r="T36" s="57"/>
      <c r="U36" s="60"/>
    </row>
    <row r="37" spans="1:21" s="81" customFormat="1" ht="12.75">
      <c r="A37" s="151" t="s">
        <v>58</v>
      </c>
      <c r="B37" s="152"/>
      <c r="C37" s="152"/>
      <c r="D37" s="152" t="s">
        <v>30</v>
      </c>
      <c r="E37" s="159"/>
      <c r="F37" s="92">
        <v>2</v>
      </c>
      <c r="K37" s="82"/>
      <c r="L37" s="82"/>
      <c r="M37" s="82"/>
      <c r="N37" s="82"/>
      <c r="O37" s="82"/>
      <c r="P37" s="165"/>
      <c r="Q37" s="166"/>
      <c r="R37" s="57">
        <f>SUM(P38:P45)</f>
        <v>464200</v>
      </c>
      <c r="S37" s="60">
        <f>SUM(Q38:Q45)</f>
        <v>6.05</v>
      </c>
      <c r="T37" s="57">
        <f>SUMIF($F$38:$F$45,"1",P38:P45)</f>
        <v>0</v>
      </c>
      <c r="U37" s="60">
        <f>SUMIF($F$38:$F$45,"1",Q38:Q45)</f>
        <v>0</v>
      </c>
    </row>
    <row r="38" spans="1:21" s="81" customFormat="1" ht="12.75">
      <c r="A38" s="162"/>
      <c r="D38" s="82"/>
      <c r="E38" s="81" t="s">
        <v>62</v>
      </c>
      <c r="F38" s="92">
        <v>2</v>
      </c>
      <c r="G38" s="81">
        <f>'2007'!G38+'2008'!G38+'2009'!G38+'2010'!G38+'2011'!G38</f>
        <v>0</v>
      </c>
      <c r="H38" s="81">
        <f>'2007'!H38+'2008'!H38+'2009'!H38+'2010'!H38+'2011'!H38</f>
        <v>2.35</v>
      </c>
      <c r="I38" s="81">
        <f>'2007'!I38+'2008'!I38+'2009'!I38+'2010'!I38+'2011'!I38</f>
        <v>0</v>
      </c>
      <c r="J38" s="81">
        <f>'2007'!J38+'2008'!J38+'2009'!J38+'2010'!J38+'2011'!J38</f>
        <v>0.6000000000000001</v>
      </c>
      <c r="K38" s="82">
        <f>'2007'!K38+'2008'!K38+'2009'!K38+'2010'!K38+'2011'!K38</f>
        <v>0</v>
      </c>
      <c r="L38" s="82">
        <f>'2007'!L38+'2008'!L38+'2009'!L38+'2010'!L38+'2011'!L38</f>
        <v>99000</v>
      </c>
      <c r="M38" s="82">
        <f>'2007'!M38+'2008'!M38+'2009'!M38+'2010'!M38+'2011'!M38</f>
        <v>0</v>
      </c>
      <c r="N38" s="82">
        <f>'2007'!N38+'2008'!N38+'2009'!N38+'2010'!N38+'2011'!N38</f>
        <v>0</v>
      </c>
      <c r="O38" s="82">
        <f>'2007'!O38+'2008'!O38+'2009'!O38+'2010'!O38+'2011'!O38</f>
        <v>0</v>
      </c>
      <c r="P38" s="165">
        <f aca="true" t="shared" si="4" ref="P38:P48">SUM(K38:O38)</f>
        <v>99000</v>
      </c>
      <c r="Q38" s="166">
        <f aca="true" t="shared" si="5" ref="Q38:Q48">SUM(G38:J38)</f>
        <v>2.95</v>
      </c>
      <c r="R38" s="57"/>
      <c r="S38" s="60"/>
      <c r="T38" s="57"/>
      <c r="U38" s="60"/>
    </row>
    <row r="39" spans="1:21" s="81" customFormat="1" ht="12.75">
      <c r="A39" s="162"/>
      <c r="D39" s="82"/>
      <c r="E39" s="81" t="s">
        <v>31</v>
      </c>
      <c r="F39" s="92">
        <v>2</v>
      </c>
      <c r="G39" s="81">
        <f>'2007'!G39+'2008'!G39+'2009'!G39+'2010'!G39+'2011'!G39</f>
        <v>0</v>
      </c>
      <c r="H39" s="81">
        <f>'2007'!H39+'2008'!H39+'2009'!H39+'2010'!H39+'2011'!H39</f>
        <v>0.2</v>
      </c>
      <c r="I39" s="81">
        <f>'2007'!I39+'2008'!I39+'2009'!I39+'2010'!I39+'2011'!I39</f>
        <v>0</v>
      </c>
      <c r="J39" s="81">
        <f>'2007'!J39+'2008'!J39+'2009'!J39+'2010'!J39+'2011'!J39</f>
        <v>0.3</v>
      </c>
      <c r="K39" s="82">
        <f>'2007'!K39+'2008'!K39+'2009'!K39+'2010'!K39+'2011'!K39</f>
        <v>0</v>
      </c>
      <c r="L39" s="82">
        <f>'2007'!L39+'2008'!L39+'2009'!L39+'2010'!L39+'2011'!L39</f>
        <v>110000</v>
      </c>
      <c r="M39" s="82">
        <f>'2007'!M39+'2008'!M39+'2009'!M39+'2010'!M39+'2011'!M39</f>
        <v>0</v>
      </c>
      <c r="N39" s="82">
        <f>'2007'!N39+'2008'!N39+'2009'!N39+'2010'!N39+'2011'!N39</f>
        <v>0</v>
      </c>
      <c r="O39" s="82">
        <f>'2007'!O39+'2008'!O39+'2009'!O39+'2010'!O39+'2011'!O39</f>
        <v>0</v>
      </c>
      <c r="P39" s="165">
        <f t="shared" si="4"/>
        <v>110000</v>
      </c>
      <c r="Q39" s="166">
        <f t="shared" si="5"/>
        <v>0.5</v>
      </c>
      <c r="R39" s="57"/>
      <c r="S39" s="60"/>
      <c r="T39" s="57"/>
      <c r="U39" s="60"/>
    </row>
    <row r="40" spans="1:21" s="81" customFormat="1" ht="12.75">
      <c r="A40" s="162"/>
      <c r="D40" s="82"/>
      <c r="E40" s="81" t="s">
        <v>32</v>
      </c>
      <c r="F40" s="92">
        <v>2</v>
      </c>
      <c r="G40" s="81">
        <f>'2007'!G40+'2008'!G40+'2009'!G40+'2010'!G40+'2011'!G40</f>
        <v>0</v>
      </c>
      <c r="H40" s="81">
        <f>'2007'!H40+'2008'!H40+'2009'!H40+'2010'!H40+'2011'!H40</f>
        <v>0</v>
      </c>
      <c r="I40" s="81">
        <f>'2007'!I40+'2008'!I40+'2009'!I40+'2010'!I40+'2011'!I40</f>
        <v>0</v>
      </c>
      <c r="J40" s="81">
        <f>'2007'!J40+'2008'!J40+'2009'!J40+'2010'!J40+'2011'!J40</f>
        <v>0.3</v>
      </c>
      <c r="K40" s="82">
        <f>'2007'!K40+'2008'!K40+'2009'!K40+'2010'!K40+'2011'!K40</f>
        <v>0</v>
      </c>
      <c r="L40" s="82">
        <f>'2007'!L40+'2008'!L40+'2009'!L40+'2010'!L40+'2011'!L40</f>
        <v>55000</v>
      </c>
      <c r="M40" s="82">
        <f>'2007'!M40+'2008'!M40+'2009'!M40+'2010'!M40+'2011'!M40</f>
        <v>0</v>
      </c>
      <c r="N40" s="82">
        <f>'2007'!N40+'2008'!N40+'2009'!N40+'2010'!N40+'2011'!N40</f>
        <v>0</v>
      </c>
      <c r="O40" s="82">
        <f>'2007'!O40+'2008'!O40+'2009'!O40+'2010'!O40+'2011'!O40</f>
        <v>0</v>
      </c>
      <c r="P40" s="165">
        <f t="shared" si="4"/>
        <v>55000</v>
      </c>
      <c r="Q40" s="166">
        <f t="shared" si="5"/>
        <v>0.3</v>
      </c>
      <c r="R40" s="57"/>
      <c r="S40" s="60"/>
      <c r="T40" s="57"/>
      <c r="U40" s="60"/>
    </row>
    <row r="41" spans="1:21" s="81" customFormat="1" ht="12.75">
      <c r="A41" s="162"/>
      <c r="D41" s="82"/>
      <c r="E41" s="81" t="s">
        <v>33</v>
      </c>
      <c r="F41" s="92">
        <v>2</v>
      </c>
      <c r="G41" s="81">
        <f>'2007'!G41+'2008'!G41+'2009'!G41+'2010'!G41+'2011'!G41</f>
        <v>0</v>
      </c>
      <c r="H41" s="81">
        <f>'2007'!H41+'2008'!H41+'2009'!H41+'2010'!H41+'2011'!H41</f>
        <v>0</v>
      </c>
      <c r="I41" s="81">
        <f>'2007'!I41+'2008'!I41+'2009'!I41+'2010'!I41+'2011'!I41</f>
        <v>0</v>
      </c>
      <c r="J41" s="81">
        <f>'2007'!J41+'2008'!J41+'2009'!J41+'2010'!J41+'2011'!J41</f>
        <v>1</v>
      </c>
      <c r="K41" s="82">
        <f>'2007'!K41+'2008'!K41+'2009'!K41+'2010'!K41+'2011'!K41</f>
        <v>0</v>
      </c>
      <c r="L41" s="82">
        <f>'2007'!L41+'2008'!L41+'2009'!L41+'2010'!L41+'2011'!L41</f>
        <v>79200</v>
      </c>
      <c r="M41" s="82">
        <f>'2007'!M41+'2008'!M41+'2009'!M41+'2010'!M41+'2011'!M41</f>
        <v>0</v>
      </c>
      <c r="N41" s="82">
        <f>'2007'!N41+'2008'!N41+'2009'!N41+'2010'!N41+'2011'!N41</f>
        <v>0</v>
      </c>
      <c r="O41" s="82">
        <f>'2007'!O41+'2008'!O41+'2009'!O41+'2010'!O41+'2011'!O41</f>
        <v>0</v>
      </c>
      <c r="P41" s="165">
        <f t="shared" si="4"/>
        <v>79200</v>
      </c>
      <c r="Q41" s="166">
        <f t="shared" si="5"/>
        <v>1</v>
      </c>
      <c r="R41" s="57"/>
      <c r="S41" s="60"/>
      <c r="T41" s="57"/>
      <c r="U41" s="60"/>
    </row>
    <row r="42" spans="1:21" s="81" customFormat="1" ht="12.75">
      <c r="A42" s="162"/>
      <c r="D42" s="82"/>
      <c r="E42" s="81" t="s">
        <v>34</v>
      </c>
      <c r="F42" s="92">
        <v>2</v>
      </c>
      <c r="G42" s="81">
        <f>'2007'!G42+'2008'!G42+'2009'!G42+'2010'!G42+'2011'!G42</f>
        <v>0</v>
      </c>
      <c r="H42" s="81">
        <f>'2007'!H42+'2008'!H42+'2009'!H42+'2010'!H42+'2011'!H42</f>
        <v>0.1</v>
      </c>
      <c r="I42" s="81">
        <f>'2007'!I42+'2008'!I42+'2009'!I42+'2010'!I42+'2011'!I42</f>
        <v>0</v>
      </c>
      <c r="J42" s="81">
        <f>'2007'!J42+'2008'!J42+'2009'!J42+'2010'!J42+'2011'!J42</f>
        <v>0.3</v>
      </c>
      <c r="K42" s="82">
        <f>'2007'!K42+'2008'!K42+'2009'!K42+'2010'!K42+'2011'!K42</f>
        <v>0</v>
      </c>
      <c r="L42" s="82">
        <f>'2007'!L42+'2008'!L42+'2009'!L42+'2010'!L42+'2011'!L42</f>
        <v>33000</v>
      </c>
      <c r="M42" s="82">
        <f>'2007'!M42+'2008'!M42+'2009'!M42+'2010'!M42+'2011'!M42</f>
        <v>0</v>
      </c>
      <c r="N42" s="82">
        <f>'2007'!N42+'2008'!N42+'2009'!N42+'2010'!N42+'2011'!N42</f>
        <v>0</v>
      </c>
      <c r="O42" s="82">
        <f>'2007'!O42+'2008'!O42+'2009'!O42+'2010'!O42+'2011'!O42</f>
        <v>0</v>
      </c>
      <c r="P42" s="165">
        <f t="shared" si="4"/>
        <v>33000</v>
      </c>
      <c r="Q42" s="166">
        <f t="shared" si="5"/>
        <v>0.4</v>
      </c>
      <c r="R42" s="57"/>
      <c r="S42" s="60"/>
      <c r="T42" s="57"/>
      <c r="U42" s="60"/>
    </row>
    <row r="43" spans="1:21" s="81" customFormat="1" ht="12.75">
      <c r="A43" s="162"/>
      <c r="D43" s="82"/>
      <c r="E43" s="81" t="s">
        <v>35</v>
      </c>
      <c r="F43" s="92">
        <v>2</v>
      </c>
      <c r="G43" s="81">
        <f>'2007'!G43+'2008'!G43+'2009'!G43+'2010'!G43+'2011'!G43</f>
        <v>0</v>
      </c>
      <c r="H43" s="81">
        <f>'2007'!H43+'2008'!H43+'2009'!H43+'2010'!H43+'2011'!H43</f>
        <v>0</v>
      </c>
      <c r="I43" s="81">
        <f>'2007'!I43+'2008'!I43+'2009'!I43+'2010'!I43+'2011'!I43</f>
        <v>0</v>
      </c>
      <c r="J43" s="81">
        <f>'2007'!J43+'2008'!J43+'2009'!J43+'2010'!J43+'2011'!J43</f>
        <v>0.3</v>
      </c>
      <c r="K43" s="82">
        <f>'2007'!K43+'2008'!K43+'2009'!K43+'2010'!K43+'2011'!K43</f>
        <v>0</v>
      </c>
      <c r="L43" s="82">
        <f>'2007'!L43+'2008'!L43+'2009'!L43+'2010'!L43+'2011'!L43</f>
        <v>0</v>
      </c>
      <c r="M43" s="82">
        <f>'2007'!M43+'2008'!M43+'2009'!M43+'2010'!M43+'2011'!M43</f>
        <v>0</v>
      </c>
      <c r="N43" s="82">
        <f>'2007'!N43+'2008'!N43+'2009'!N43+'2010'!N43+'2011'!N43</f>
        <v>0</v>
      </c>
      <c r="O43" s="82">
        <f>'2007'!O43+'2008'!O43+'2009'!O43+'2010'!O43+'2011'!O43</f>
        <v>0</v>
      </c>
      <c r="P43" s="165">
        <f t="shared" si="4"/>
        <v>0</v>
      </c>
      <c r="Q43" s="166">
        <f t="shared" si="5"/>
        <v>0.3</v>
      </c>
      <c r="R43" s="57"/>
      <c r="S43" s="60"/>
      <c r="T43" s="57"/>
      <c r="U43" s="60"/>
    </row>
    <row r="44" spans="1:21" s="81" customFormat="1" ht="12.75">
      <c r="A44" s="162"/>
      <c r="D44" s="82"/>
      <c r="E44" s="81" t="s">
        <v>36</v>
      </c>
      <c r="F44" s="92">
        <v>2</v>
      </c>
      <c r="G44" s="81">
        <f>'2007'!G44+'2008'!G44+'2009'!G44+'2010'!G44+'2011'!G44</f>
        <v>0</v>
      </c>
      <c r="H44" s="81">
        <f>'2007'!H44+'2008'!H44+'2009'!H44+'2010'!H44+'2011'!H44</f>
        <v>0</v>
      </c>
      <c r="I44" s="81">
        <f>'2007'!I44+'2008'!I44+'2009'!I44+'2010'!I44+'2011'!I44</f>
        <v>0</v>
      </c>
      <c r="J44" s="81">
        <f>'2007'!J44+'2008'!J44+'2009'!J44+'2010'!J44+'2011'!J44</f>
        <v>0.3</v>
      </c>
      <c r="K44" s="82">
        <f>'2007'!K44+'2008'!K44+'2009'!K44+'2010'!K44+'2011'!K44</f>
        <v>0</v>
      </c>
      <c r="L44" s="82">
        <f>'2007'!L44+'2008'!L44+'2009'!L44+'2010'!L44+'2011'!L44</f>
        <v>0</v>
      </c>
      <c r="M44" s="82">
        <f>'2007'!M44+'2008'!M44+'2009'!M44+'2010'!M44+'2011'!M44</f>
        <v>0</v>
      </c>
      <c r="N44" s="82">
        <f>'2007'!N44+'2008'!N44+'2009'!N44+'2010'!N44+'2011'!N44</f>
        <v>0</v>
      </c>
      <c r="O44" s="82">
        <f>'2007'!O44+'2008'!O44+'2009'!O44+'2010'!O44+'2011'!O44</f>
        <v>0</v>
      </c>
      <c r="P44" s="165">
        <f t="shared" si="4"/>
        <v>0</v>
      </c>
      <c r="Q44" s="166">
        <f t="shared" si="5"/>
        <v>0.3</v>
      </c>
      <c r="R44" s="57"/>
      <c r="S44" s="60"/>
      <c r="T44" s="57"/>
      <c r="U44" s="60"/>
    </row>
    <row r="45" spans="1:21" s="81" customFormat="1" ht="12.75">
      <c r="A45" s="162"/>
      <c r="D45" s="82"/>
      <c r="E45" s="81" t="s">
        <v>37</v>
      </c>
      <c r="F45" s="92">
        <v>2</v>
      </c>
      <c r="G45" s="81">
        <f>'2007'!G45+'2008'!G45+'2009'!G45+'2010'!G45+'2011'!G45</f>
        <v>0</v>
      </c>
      <c r="H45" s="81">
        <f>'2007'!H45+'2008'!H45+'2009'!H45+'2010'!H45+'2011'!H45</f>
        <v>0.1</v>
      </c>
      <c r="I45" s="81">
        <f>'2007'!I45+'2008'!I45+'2009'!I45+'2010'!I45+'2011'!I45</f>
        <v>0</v>
      </c>
      <c r="J45" s="81">
        <f>'2007'!J45+'2008'!J45+'2009'!J45+'2010'!J45+'2011'!J45</f>
        <v>0.2</v>
      </c>
      <c r="K45" s="82">
        <f>'2007'!K45+'2008'!K45+'2009'!K45+'2010'!K45+'2011'!K45</f>
        <v>0</v>
      </c>
      <c r="L45" s="82">
        <f>'2007'!L45+'2008'!L45+'2009'!L45+'2010'!L45+'2011'!L45</f>
        <v>88000</v>
      </c>
      <c r="M45" s="82">
        <f>'2007'!M45+'2008'!M45+'2009'!M45+'2010'!M45+'2011'!M45</f>
        <v>0</v>
      </c>
      <c r="N45" s="82">
        <f>'2007'!N45+'2008'!N45+'2009'!N45+'2010'!N45+'2011'!N45</f>
        <v>0</v>
      </c>
      <c r="O45" s="82">
        <f>'2007'!O45+'2008'!O45+'2009'!O45+'2010'!O45+'2011'!O45</f>
        <v>0</v>
      </c>
      <c r="P45" s="165">
        <f t="shared" si="4"/>
        <v>88000</v>
      </c>
      <c r="Q45" s="166">
        <f t="shared" si="5"/>
        <v>0.30000000000000004</v>
      </c>
      <c r="R45" s="57"/>
      <c r="S45" s="60"/>
      <c r="T45" s="57"/>
      <c r="U45" s="60"/>
    </row>
    <row r="46" spans="1:21" s="81" customFormat="1" ht="12.75">
      <c r="A46" s="154">
        <v>2.4</v>
      </c>
      <c r="B46" s="153"/>
      <c r="C46" s="153" t="s">
        <v>38</v>
      </c>
      <c r="D46" s="82"/>
      <c r="E46" s="82"/>
      <c r="F46" s="78"/>
      <c r="K46" s="82"/>
      <c r="L46" s="82"/>
      <c r="M46" s="82"/>
      <c r="N46" s="82"/>
      <c r="O46" s="82"/>
      <c r="P46" s="165"/>
      <c r="Q46" s="166"/>
      <c r="R46" s="57">
        <f>SUM(P47:P48)</f>
        <v>1280000</v>
      </c>
      <c r="S46" s="60">
        <f>SUM(Q47:Q48)</f>
        <v>42.5</v>
      </c>
      <c r="T46" s="57">
        <f>SUMIF($F46:$F48,"1",P46:P48)</f>
        <v>0</v>
      </c>
      <c r="U46" s="60">
        <f>SUMIF($F46:$F48,"1",Q46:Q48)</f>
        <v>0</v>
      </c>
    </row>
    <row r="47" spans="1:21" s="81" customFormat="1" ht="12.75">
      <c r="A47" s="164" t="s">
        <v>59</v>
      </c>
      <c r="B47" s="168"/>
      <c r="D47" s="168" t="s">
        <v>50</v>
      </c>
      <c r="E47" s="82"/>
      <c r="F47" s="92">
        <v>2</v>
      </c>
      <c r="G47" s="81">
        <f>'2007'!G47+'2008'!G47+'2009'!G47+'2010'!G47+'2011'!G47</f>
        <v>0</v>
      </c>
      <c r="H47" s="81">
        <f>'2007'!H47+'2008'!H47+'2009'!H47+'2010'!H47+'2011'!H47</f>
        <v>5</v>
      </c>
      <c r="I47" s="81">
        <f>'2007'!I47+'2008'!I47+'2009'!I47+'2010'!I47+'2011'!I47</f>
        <v>0</v>
      </c>
      <c r="J47" s="81">
        <f>'2007'!J47+'2008'!J47+'2009'!J47+'2010'!J47+'2011'!J47</f>
        <v>10</v>
      </c>
      <c r="K47" s="82">
        <f>'2007'!K47+'2008'!K47+'2009'!K47+'2010'!K47+'2011'!K47</f>
        <v>200000</v>
      </c>
      <c r="L47" s="82">
        <f>'2007'!L47+'2008'!L47+'2009'!L47+'2010'!L47+'2011'!L47</f>
        <v>0</v>
      </c>
      <c r="M47" s="82">
        <f>'2007'!M47+'2008'!M47+'2009'!M47+'2010'!M47+'2011'!M47</f>
        <v>0</v>
      </c>
      <c r="N47" s="82">
        <f>'2007'!N47+'2008'!N47+'2009'!N47+'2010'!N47+'2011'!N47</f>
        <v>20000</v>
      </c>
      <c r="O47" s="82">
        <f>'2007'!O47+'2008'!O47+'2009'!O47+'2010'!O47+'2011'!O47</f>
        <v>10000</v>
      </c>
      <c r="P47" s="165">
        <f t="shared" si="4"/>
        <v>230000</v>
      </c>
      <c r="Q47" s="166">
        <f t="shared" si="5"/>
        <v>15</v>
      </c>
      <c r="R47" s="57"/>
      <c r="S47" s="60"/>
      <c r="T47" s="57"/>
      <c r="U47" s="60"/>
    </row>
    <row r="48" spans="1:21" s="81" customFormat="1" ht="12.75">
      <c r="A48" s="164" t="s">
        <v>60</v>
      </c>
      <c r="B48" s="168"/>
      <c r="D48" s="168" t="s">
        <v>14</v>
      </c>
      <c r="E48" s="82"/>
      <c r="F48" s="92">
        <v>2</v>
      </c>
      <c r="G48" s="81">
        <f>'2007'!G48+'2008'!G48+'2009'!G48+'2010'!G48+'2011'!G48</f>
        <v>2.5</v>
      </c>
      <c r="H48" s="81">
        <f>'2007'!H48+'2008'!H48+'2009'!H48+'2010'!H48+'2011'!H48</f>
        <v>10</v>
      </c>
      <c r="I48" s="81">
        <f>'2007'!I48+'2008'!I48+'2009'!I48+'2010'!I48+'2011'!I48</f>
        <v>0</v>
      </c>
      <c r="J48" s="81">
        <f>'2007'!J48+'2008'!J48+'2009'!J48+'2010'!J48+'2011'!J48</f>
        <v>15</v>
      </c>
      <c r="K48" s="82">
        <f>'2007'!K48+'2008'!K48+'2009'!K48+'2010'!K48+'2011'!K48</f>
        <v>500000</v>
      </c>
      <c r="L48" s="82">
        <f>'2007'!L48+'2008'!L48+'2009'!L48+'2010'!L48+'2011'!L48</f>
        <v>500000</v>
      </c>
      <c r="M48" s="82">
        <f>'2007'!M48+'2008'!M48+'2009'!M48+'2010'!M48+'2011'!M48</f>
        <v>0</v>
      </c>
      <c r="N48" s="82">
        <f>'2007'!N48+'2008'!N48+'2009'!N48+'2010'!N48+'2011'!N48</f>
        <v>25000</v>
      </c>
      <c r="O48" s="82">
        <f>'2007'!O48+'2008'!O48+'2009'!O48+'2010'!O48+'2011'!O48</f>
        <v>25000</v>
      </c>
      <c r="P48" s="165">
        <f t="shared" si="4"/>
        <v>1050000</v>
      </c>
      <c r="Q48" s="166">
        <f t="shared" si="5"/>
        <v>27.5</v>
      </c>
      <c r="R48" s="57"/>
      <c r="S48" s="60"/>
      <c r="T48" s="57"/>
      <c r="U48" s="60"/>
    </row>
    <row r="49" spans="1:21" s="81" customFormat="1" ht="12.75">
      <c r="A49" s="164"/>
      <c r="B49" s="168"/>
      <c r="C49" s="168"/>
      <c r="D49" s="82"/>
      <c r="E49" s="82"/>
      <c r="F49" s="92"/>
      <c r="K49" s="82"/>
      <c r="L49" s="82"/>
      <c r="M49" s="82"/>
      <c r="N49" s="82"/>
      <c r="O49" s="82"/>
      <c r="P49" s="165"/>
      <c r="Q49" s="166"/>
      <c r="R49" s="57"/>
      <c r="S49" s="60"/>
      <c r="T49" s="57"/>
      <c r="U49" s="60"/>
    </row>
    <row r="50" spans="1:21" s="81" customFormat="1" ht="12.75">
      <c r="A50" s="151">
        <v>3</v>
      </c>
      <c r="B50" s="152" t="s">
        <v>51</v>
      </c>
      <c r="C50" s="168"/>
      <c r="D50" s="82"/>
      <c r="E50" s="82"/>
      <c r="F50" s="92"/>
      <c r="K50" s="82"/>
      <c r="L50" s="82"/>
      <c r="M50" s="82"/>
      <c r="N50" s="82"/>
      <c r="O50" s="82"/>
      <c r="P50" s="165"/>
      <c r="Q50" s="166"/>
      <c r="R50" s="57">
        <f>SUM(P51:P61)</f>
        <v>2865000</v>
      </c>
      <c r="S50" s="60">
        <f>SUM(Q51:Q61)</f>
        <v>117.75</v>
      </c>
      <c r="T50" s="57">
        <f>SUMIF($F51:$F61,"1",P51:P61)</f>
        <v>1765000</v>
      </c>
      <c r="U50" s="60">
        <f>SUMIF($F51:$F61,"1",Q51:Q61)</f>
        <v>33.75</v>
      </c>
    </row>
    <row r="51" spans="1:21" s="81" customFormat="1" ht="12.75">
      <c r="A51" s="151">
        <v>3.1</v>
      </c>
      <c r="B51" s="153"/>
      <c r="C51" s="155" t="s">
        <v>103</v>
      </c>
      <c r="D51" s="159"/>
      <c r="E51" s="159"/>
      <c r="F51" s="92">
        <v>2</v>
      </c>
      <c r="G51" s="81">
        <f>'2007'!G51+'2008'!G51+'2009'!G51+'2010'!G51+'2011'!G51</f>
        <v>0</v>
      </c>
      <c r="H51" s="81">
        <f>'2007'!H51+'2008'!H51+'2009'!H51+'2010'!H51+'2011'!H51</f>
        <v>5</v>
      </c>
      <c r="I51" s="81">
        <f>'2007'!I51+'2008'!I51+'2009'!I51+'2010'!I51+'2011'!I51</f>
        <v>0</v>
      </c>
      <c r="J51" s="81">
        <f>'2007'!J51+'2008'!J51+'2009'!J51+'2010'!J51+'2011'!J51</f>
        <v>10</v>
      </c>
      <c r="K51" s="82">
        <f>'2007'!K51+'2008'!K51+'2009'!K51+'2010'!K51+'2011'!K51</f>
        <v>40000</v>
      </c>
      <c r="L51" s="82">
        <f>'2007'!L51+'2008'!L51+'2009'!L51+'2010'!L51+'2011'!L51</f>
        <v>0</v>
      </c>
      <c r="M51" s="82">
        <f>'2007'!M51+'2008'!M51+'2009'!M51+'2010'!M51+'2011'!M51</f>
        <v>0</v>
      </c>
      <c r="N51" s="82">
        <f>'2007'!N51+'2008'!N51+'2009'!N51+'2010'!N51+'2011'!N51</f>
        <v>20000</v>
      </c>
      <c r="O51" s="82">
        <f>'2007'!O51+'2008'!O51+'2009'!O51+'2010'!O51+'2011'!O51</f>
        <v>10000</v>
      </c>
      <c r="P51" s="165">
        <f>SUM(K51:O51)</f>
        <v>70000</v>
      </c>
      <c r="Q51" s="166">
        <f>SUM(G51:J51)</f>
        <v>15</v>
      </c>
      <c r="R51" s="57"/>
      <c r="S51" s="60"/>
      <c r="T51" s="57"/>
      <c r="U51" s="60"/>
    </row>
    <row r="52" spans="1:21" s="81" customFormat="1" ht="12.75">
      <c r="A52" s="151">
        <v>3.2</v>
      </c>
      <c r="B52" s="153"/>
      <c r="C52" s="155" t="s">
        <v>104</v>
      </c>
      <c r="D52" s="159"/>
      <c r="E52" s="159"/>
      <c r="F52" s="92">
        <v>2</v>
      </c>
      <c r="G52" s="81">
        <f>'2007'!G52+'2008'!G52+'2009'!G52+'2010'!G52+'2011'!G52</f>
        <v>2.5</v>
      </c>
      <c r="H52" s="81">
        <f>'2007'!H52+'2008'!H52+'2009'!H52+'2010'!H52+'2011'!H52</f>
        <v>2.5</v>
      </c>
      <c r="I52" s="81">
        <f>'2007'!I52+'2008'!I52+'2009'!I52+'2010'!I52+'2011'!I52</f>
        <v>0</v>
      </c>
      <c r="J52" s="81">
        <f>'2007'!J52+'2008'!J52+'2009'!J52+'2010'!J52+'2011'!J52</f>
        <v>5</v>
      </c>
      <c r="K52" s="82">
        <f>'2007'!K52+'2008'!K52+'2009'!K52+'2010'!K52+'2011'!K52</f>
        <v>100000</v>
      </c>
      <c r="L52" s="82">
        <f>'2007'!L52+'2008'!L52+'2009'!L52+'2010'!L52+'2011'!L52</f>
        <v>0</v>
      </c>
      <c r="M52" s="82">
        <f>'2007'!M52+'2008'!M52+'2009'!M52+'2010'!M52+'2011'!M52</f>
        <v>0</v>
      </c>
      <c r="N52" s="82">
        <f>'2007'!N52+'2008'!N52+'2009'!N52+'2010'!N52+'2011'!N52</f>
        <v>10000</v>
      </c>
      <c r="O52" s="82">
        <f>'2007'!O52+'2008'!O52+'2009'!O52+'2010'!O52+'2011'!O52</f>
        <v>10000</v>
      </c>
      <c r="P52" s="165">
        <f>SUM(K52:O52)</f>
        <v>120000</v>
      </c>
      <c r="Q52" s="166">
        <f>SUM(G52:J52)</f>
        <v>10</v>
      </c>
      <c r="R52" s="57"/>
      <c r="S52" s="60"/>
      <c r="T52" s="57"/>
      <c r="U52" s="60"/>
    </row>
    <row r="53" spans="1:21" s="81" customFormat="1" ht="12.75">
      <c r="A53" s="151">
        <v>3.3</v>
      </c>
      <c r="B53" s="153"/>
      <c r="C53" s="155" t="s">
        <v>105</v>
      </c>
      <c r="D53" s="159"/>
      <c r="E53" s="163"/>
      <c r="F53" s="92">
        <v>1</v>
      </c>
      <c r="G53" s="81">
        <f>'2007'!G53+'2008'!G53+'2009'!G53+'2010'!G53+'2011'!G53</f>
        <v>2.5</v>
      </c>
      <c r="H53" s="81">
        <f>'2007'!H53+'2008'!H53+'2009'!H53+'2010'!H53+'2011'!H53</f>
        <v>3.75</v>
      </c>
      <c r="I53" s="81">
        <f>'2007'!I53+'2008'!I53+'2009'!I53+'2010'!I53+'2011'!I53</f>
        <v>0</v>
      </c>
      <c r="J53" s="81">
        <f>'2007'!J53+'2008'!J53+'2009'!J53+'2010'!J53+'2011'!J53</f>
        <v>5</v>
      </c>
      <c r="K53" s="82">
        <f>'2007'!K53+'2008'!K53+'2009'!K53+'2010'!K53+'2011'!K53</f>
        <v>100000</v>
      </c>
      <c r="L53" s="82">
        <f>'2007'!L53+'2008'!L53+'2009'!L53+'2010'!L53+'2011'!L53</f>
        <v>0</v>
      </c>
      <c r="M53" s="82">
        <f>'2007'!M53+'2008'!M53+'2009'!M53+'2010'!M53+'2011'!M53</f>
        <v>0</v>
      </c>
      <c r="N53" s="82">
        <f>'2007'!N53+'2008'!N53+'2009'!N53+'2010'!N53+'2011'!N53</f>
        <v>500000</v>
      </c>
      <c r="O53" s="82">
        <f>'2007'!O53+'2008'!O53+'2009'!O53+'2010'!O53+'2011'!O53</f>
        <v>25000</v>
      </c>
      <c r="P53" s="165">
        <f>SUM(K53:O53)</f>
        <v>625000</v>
      </c>
      <c r="Q53" s="166">
        <f>SUM(G53:J53)</f>
        <v>11.25</v>
      </c>
      <c r="R53" s="57"/>
      <c r="S53" s="60"/>
      <c r="T53" s="57"/>
      <c r="U53" s="60"/>
    </row>
    <row r="54" spans="1:21" s="81" customFormat="1" ht="12.75">
      <c r="A54" s="154">
        <v>3.4</v>
      </c>
      <c r="B54" s="152"/>
      <c r="C54" s="152" t="s">
        <v>15</v>
      </c>
      <c r="D54" s="82"/>
      <c r="E54" s="82"/>
      <c r="F54" s="92"/>
      <c r="K54" s="82"/>
      <c r="L54" s="82"/>
      <c r="M54" s="82"/>
      <c r="N54" s="82"/>
      <c r="O54" s="82"/>
      <c r="P54" s="165"/>
      <c r="Q54" s="166"/>
      <c r="R54" s="57"/>
      <c r="S54" s="60"/>
      <c r="T54" s="57"/>
      <c r="U54" s="60"/>
    </row>
    <row r="55" spans="1:21" s="81" customFormat="1" ht="12.75">
      <c r="A55" s="170" t="s">
        <v>63</v>
      </c>
      <c r="D55" s="82" t="s">
        <v>92</v>
      </c>
      <c r="E55" s="82"/>
      <c r="F55" s="92">
        <v>2</v>
      </c>
      <c r="G55" s="81">
        <f>'2007'!G55+'2008'!G55+'2009'!G55+'2010'!G55+'2011'!G55</f>
        <v>2.5</v>
      </c>
      <c r="H55" s="81">
        <f>'2007'!H55+'2008'!H55+'2009'!H55+'2010'!H55+'2011'!H55</f>
        <v>7.5</v>
      </c>
      <c r="I55" s="81">
        <f>'2007'!I55+'2008'!I55+'2009'!I55+'2010'!I55+'2011'!I55</f>
        <v>0</v>
      </c>
      <c r="J55" s="81">
        <f>'2007'!J55+'2008'!J55+'2009'!J55+'2010'!J55+'2011'!J55</f>
        <v>5</v>
      </c>
      <c r="K55" s="82">
        <f>'2007'!K55+'2008'!K55+'2009'!K55+'2010'!K55+'2011'!K55</f>
        <v>150000</v>
      </c>
      <c r="L55" s="82">
        <f>'2007'!L55+'2008'!L55+'2009'!L55+'2010'!L55+'2011'!L55</f>
        <v>0</v>
      </c>
      <c r="M55" s="82">
        <f>'2007'!M55+'2008'!M55+'2009'!M55+'2010'!M55+'2011'!M55</f>
        <v>0</v>
      </c>
      <c r="N55" s="82">
        <f>'2007'!N55+'2008'!N55+'2009'!N55+'2010'!N55+'2011'!N55</f>
        <v>50000</v>
      </c>
      <c r="O55" s="82">
        <f>'2007'!O55+'2008'!O55+'2009'!O55+'2010'!O55+'2011'!O55</f>
        <v>20000</v>
      </c>
      <c r="P55" s="165">
        <f aca="true" t="shared" si="6" ref="P55:P61">SUM(K55:O55)</f>
        <v>220000</v>
      </c>
      <c r="Q55" s="166">
        <f aca="true" t="shared" si="7" ref="Q55:Q61">SUM(G55:J55)</f>
        <v>15</v>
      </c>
      <c r="R55" s="57"/>
      <c r="S55" s="60"/>
      <c r="T55" s="57"/>
      <c r="U55" s="60"/>
    </row>
    <row r="56" spans="1:21" s="81" customFormat="1" ht="12.75">
      <c r="A56" s="170" t="s">
        <v>91</v>
      </c>
      <c r="D56" s="81" t="s">
        <v>16</v>
      </c>
      <c r="E56" s="82"/>
      <c r="F56" s="92">
        <v>2</v>
      </c>
      <c r="G56" s="81">
        <f>'2007'!G56+'2008'!G56+'2009'!G56+'2010'!G56+'2011'!G56</f>
        <v>0</v>
      </c>
      <c r="H56" s="81">
        <f>'2007'!H56+'2008'!H56+'2009'!H56+'2010'!H56+'2011'!H56</f>
        <v>10</v>
      </c>
      <c r="I56" s="81">
        <f>'2007'!I56+'2008'!I56+'2009'!I56+'2010'!I56+'2011'!I56</f>
        <v>0</v>
      </c>
      <c r="J56" s="81">
        <f>'2007'!J56+'2008'!J56+'2009'!J56+'2010'!J56+'2011'!J56</f>
        <v>5</v>
      </c>
      <c r="K56" s="82">
        <f>'2007'!K56+'2008'!K56+'2009'!K56+'2010'!K56+'2011'!K56</f>
        <v>75000</v>
      </c>
      <c r="L56" s="82">
        <f>'2007'!L56+'2008'!L56+'2009'!L56+'2010'!L56+'2011'!L56</f>
        <v>0</v>
      </c>
      <c r="M56" s="82">
        <f>'2007'!M56+'2008'!M56+'2009'!M56+'2010'!M56+'2011'!M56</f>
        <v>0</v>
      </c>
      <c r="N56" s="82">
        <f>'2007'!N56+'2008'!N56+'2009'!N56+'2010'!N56+'2011'!N56</f>
        <v>0</v>
      </c>
      <c r="O56" s="82">
        <f>'2007'!O56+'2008'!O56+'2009'!O56+'2010'!O56+'2011'!O56</f>
        <v>115000</v>
      </c>
      <c r="P56" s="165">
        <f t="shared" si="6"/>
        <v>190000</v>
      </c>
      <c r="Q56" s="166">
        <f t="shared" si="7"/>
        <v>15</v>
      </c>
      <c r="R56" s="57"/>
      <c r="S56" s="60"/>
      <c r="T56" s="57"/>
      <c r="U56" s="60"/>
    </row>
    <row r="57" spans="1:21" s="81" customFormat="1" ht="12.75">
      <c r="A57" s="164" t="s">
        <v>64</v>
      </c>
      <c r="D57" s="81" t="s">
        <v>17</v>
      </c>
      <c r="E57" s="82"/>
      <c r="F57" s="92">
        <v>2</v>
      </c>
      <c r="G57" s="81">
        <f>'2007'!G57+'2008'!G57+'2009'!G57+'2010'!G57+'2011'!G57</f>
        <v>5</v>
      </c>
      <c r="H57" s="81">
        <f>'2007'!H57+'2008'!H57+'2009'!H57+'2010'!H57+'2011'!H57</f>
        <v>0</v>
      </c>
      <c r="I57" s="81">
        <f>'2007'!I57+'2008'!I57+'2009'!I57+'2010'!I57+'2011'!I57</f>
        <v>0</v>
      </c>
      <c r="J57" s="81">
        <f>'2007'!J57+'2008'!J57+'2009'!J57+'2010'!J57+'2011'!J57</f>
        <v>0</v>
      </c>
      <c r="K57" s="82">
        <f>'2007'!K57+'2008'!K57+'2009'!K57+'2010'!K57+'2011'!K57</f>
        <v>20000</v>
      </c>
      <c r="L57" s="82">
        <f>'2007'!L57+'2008'!L57+'2009'!L57+'2010'!L57+'2011'!L57</f>
        <v>0</v>
      </c>
      <c r="M57" s="82">
        <f>'2007'!M57+'2008'!M57+'2009'!M57+'2010'!M57+'2011'!M57</f>
        <v>0</v>
      </c>
      <c r="N57" s="82">
        <f>'2007'!N57+'2008'!N57+'2009'!N57+'2010'!N57+'2011'!N57</f>
        <v>10000</v>
      </c>
      <c r="O57" s="82">
        <f>'2007'!O57+'2008'!O57+'2009'!O57+'2010'!O57+'2011'!O57</f>
        <v>5000</v>
      </c>
      <c r="P57" s="165">
        <f t="shared" si="6"/>
        <v>35000</v>
      </c>
      <c r="Q57" s="166">
        <f t="shared" si="7"/>
        <v>5</v>
      </c>
      <c r="R57" s="57"/>
      <c r="S57" s="60"/>
      <c r="T57" s="57"/>
      <c r="U57" s="60"/>
    </row>
    <row r="58" spans="1:21" s="81" customFormat="1" ht="12.75">
      <c r="A58" s="164" t="s">
        <v>65</v>
      </c>
      <c r="D58" s="81" t="s">
        <v>94</v>
      </c>
      <c r="E58" s="82"/>
      <c r="F58" s="92">
        <v>2</v>
      </c>
      <c r="G58" s="81">
        <f>'2007'!G58+'2008'!G58+'2009'!G58+'2010'!G58+'2011'!G58</f>
        <v>2.5</v>
      </c>
      <c r="H58" s="81">
        <f>'2007'!H58+'2008'!H58+'2009'!H58+'2010'!H58+'2011'!H58</f>
        <v>2.5</v>
      </c>
      <c r="I58" s="81">
        <f>'2007'!I58+'2008'!I58+'2009'!I58+'2010'!I58+'2011'!I58</f>
        <v>0</v>
      </c>
      <c r="J58" s="81">
        <f>'2007'!J58+'2008'!J58+'2009'!J58+'2010'!J58+'2011'!J58</f>
        <v>0</v>
      </c>
      <c r="K58" s="82">
        <f>'2007'!K58+'2008'!K58+'2009'!K58+'2010'!K58+'2011'!K58</f>
        <v>75000</v>
      </c>
      <c r="L58" s="82">
        <f>'2007'!L58+'2008'!L58+'2009'!L58+'2010'!L58+'2011'!L58</f>
        <v>0</v>
      </c>
      <c r="M58" s="82">
        <f>'2007'!M58+'2008'!M58+'2009'!M58+'2010'!M58+'2011'!M58</f>
        <v>0</v>
      </c>
      <c r="N58" s="82">
        <f>'2007'!N58+'2008'!N58+'2009'!N58+'2010'!N58+'2011'!N58</f>
        <v>50000</v>
      </c>
      <c r="O58" s="82">
        <f>'2007'!O58+'2008'!O58+'2009'!O58+'2010'!O58+'2011'!O58</f>
        <v>100000</v>
      </c>
      <c r="P58" s="165">
        <f t="shared" si="6"/>
        <v>225000</v>
      </c>
      <c r="Q58" s="166">
        <f t="shared" si="7"/>
        <v>5</v>
      </c>
      <c r="R58" s="57"/>
      <c r="S58" s="60"/>
      <c r="T58" s="57"/>
      <c r="U58" s="60"/>
    </row>
    <row r="59" spans="1:21" s="81" customFormat="1" ht="12.75">
      <c r="A59" s="164" t="s">
        <v>93</v>
      </c>
      <c r="D59" s="81" t="s">
        <v>18</v>
      </c>
      <c r="E59" s="82"/>
      <c r="F59" s="92">
        <v>2</v>
      </c>
      <c r="G59" s="81">
        <f>'2007'!G59+'2008'!G59+'2009'!G59+'2010'!G59+'2011'!G59</f>
        <v>2.5</v>
      </c>
      <c r="H59" s="81">
        <f>'2007'!H59+'2008'!H59+'2009'!H59+'2010'!H59+'2011'!H59</f>
        <v>1.5</v>
      </c>
      <c r="I59" s="81">
        <f>'2007'!I59+'2008'!I59+'2009'!I59+'2010'!I59+'2011'!I59</f>
        <v>0</v>
      </c>
      <c r="J59" s="81">
        <f>'2007'!J59+'2008'!J59+'2009'!J59+'2010'!J59+'2011'!J59</f>
        <v>2.5</v>
      </c>
      <c r="K59" s="82">
        <f>'2007'!K59+'2008'!K59+'2009'!K59+'2010'!K59+'2011'!K59</f>
        <v>0</v>
      </c>
      <c r="L59" s="82">
        <f>'2007'!L59+'2008'!L59+'2009'!L59+'2010'!L59+'2011'!L59</f>
        <v>50000</v>
      </c>
      <c r="M59" s="82">
        <f>'2007'!M59+'2008'!M59+'2009'!M59+'2010'!M59+'2011'!M59</f>
        <v>0</v>
      </c>
      <c r="N59" s="82">
        <f>'2007'!N59+'2008'!N59+'2009'!N59+'2010'!N59+'2011'!N59</f>
        <v>10000</v>
      </c>
      <c r="O59" s="82">
        <f>'2007'!O59+'2008'!O59+'2009'!O59+'2010'!O59+'2011'!O59</f>
        <v>10000</v>
      </c>
      <c r="P59" s="165">
        <f t="shared" si="6"/>
        <v>70000</v>
      </c>
      <c r="Q59" s="166">
        <f t="shared" si="7"/>
        <v>6.5</v>
      </c>
      <c r="R59" s="57"/>
      <c r="S59" s="60"/>
      <c r="T59" s="57"/>
      <c r="U59" s="60"/>
    </row>
    <row r="60" spans="1:21" s="81" customFormat="1" ht="12.75">
      <c r="A60" s="151">
        <v>3.5</v>
      </c>
      <c r="B60" s="152"/>
      <c r="C60" s="152" t="s">
        <v>106</v>
      </c>
      <c r="D60" s="82"/>
      <c r="E60" s="82"/>
      <c r="F60" s="92">
        <v>1</v>
      </c>
      <c r="G60" s="81">
        <f>'2007'!G60+'2008'!G60+'2009'!G60+'2010'!G60+'2011'!G60</f>
        <v>2.5</v>
      </c>
      <c r="H60" s="81">
        <f>'2007'!H60+'2008'!H60+'2009'!H60+'2010'!H60+'2011'!H60</f>
        <v>10</v>
      </c>
      <c r="I60" s="81">
        <f>'2007'!I60+'2008'!I60+'2009'!I60+'2010'!I60+'2011'!I60</f>
        <v>0</v>
      </c>
      <c r="J60" s="81">
        <f>'2007'!J60+'2008'!J60+'2009'!J60+'2010'!J60+'2011'!J60</f>
        <v>10</v>
      </c>
      <c r="K60" s="82">
        <f>'2007'!K60+'2008'!K60+'2009'!K60+'2010'!K60+'2011'!K60</f>
        <v>230000</v>
      </c>
      <c r="L60" s="82">
        <f>'2007'!L60+'2008'!L60+'2009'!L60+'2010'!L60+'2011'!L60</f>
        <v>0</v>
      </c>
      <c r="M60" s="82">
        <f>'2007'!M60+'2008'!M60+'2009'!M60+'2010'!M60+'2011'!M60</f>
        <v>500000</v>
      </c>
      <c r="N60" s="82">
        <f>'2007'!N60+'2008'!N60+'2009'!N60+'2010'!N60+'2011'!N60</f>
        <v>400000</v>
      </c>
      <c r="O60" s="82">
        <f>'2007'!O60+'2008'!O60+'2009'!O60+'2010'!O60+'2011'!O60</f>
        <v>10000</v>
      </c>
      <c r="P60" s="165">
        <f t="shared" si="6"/>
        <v>1140000</v>
      </c>
      <c r="Q60" s="166">
        <f t="shared" si="7"/>
        <v>22.5</v>
      </c>
      <c r="R60" s="57"/>
      <c r="S60" s="60"/>
      <c r="T60" s="57"/>
      <c r="U60" s="60"/>
    </row>
    <row r="61" spans="1:21" s="81" customFormat="1" ht="12.75">
      <c r="A61" s="151">
        <v>3.6</v>
      </c>
      <c r="B61" s="152"/>
      <c r="C61" s="152" t="s">
        <v>19</v>
      </c>
      <c r="D61" s="82"/>
      <c r="E61" s="82"/>
      <c r="F61" s="92">
        <v>2</v>
      </c>
      <c r="G61" s="81">
        <f>'2007'!G61+'2008'!G61+'2009'!G61+'2010'!G61+'2011'!G61</f>
        <v>2.5</v>
      </c>
      <c r="H61" s="81">
        <f>'2007'!H61+'2008'!H61+'2009'!H61+'2010'!H61+'2011'!H61</f>
        <v>5</v>
      </c>
      <c r="I61" s="81">
        <f>'2007'!I61+'2008'!I61+'2009'!I61+'2010'!I61+'2011'!I61</f>
        <v>0</v>
      </c>
      <c r="J61" s="81">
        <f>'2007'!J61+'2008'!J61+'2009'!J61+'2010'!J61+'2011'!J61</f>
        <v>5</v>
      </c>
      <c r="K61" s="82">
        <f>'2007'!K61+'2008'!K61+'2009'!K61+'2010'!K61+'2011'!K61</f>
        <v>150000</v>
      </c>
      <c r="L61" s="82">
        <f>'2007'!L61+'2008'!L61+'2009'!L61+'2010'!L61+'2011'!L61</f>
        <v>0</v>
      </c>
      <c r="M61" s="82">
        <f>'2007'!M61+'2008'!M61+'2009'!M61+'2010'!M61+'2011'!M61</f>
        <v>0</v>
      </c>
      <c r="N61" s="82">
        <f>'2007'!N61+'2008'!N61+'2009'!N61+'2010'!N61+'2011'!N61</f>
        <v>10000</v>
      </c>
      <c r="O61" s="82">
        <f>'2007'!O61+'2008'!O61+'2009'!O61+'2010'!O61+'2011'!O61</f>
        <v>10000</v>
      </c>
      <c r="P61" s="165">
        <f t="shared" si="6"/>
        <v>170000</v>
      </c>
      <c r="Q61" s="166">
        <f t="shared" si="7"/>
        <v>12.5</v>
      </c>
      <c r="R61" s="57"/>
      <c r="S61" s="60"/>
      <c r="T61" s="57"/>
      <c r="U61" s="60"/>
    </row>
    <row r="62" spans="1:21" s="81" customFormat="1" ht="13.5" thickBot="1">
      <c r="A62" s="171"/>
      <c r="B62" s="172"/>
      <c r="C62" s="172"/>
      <c r="D62" s="173"/>
      <c r="E62" s="173"/>
      <c r="F62" s="174"/>
      <c r="G62" s="172"/>
      <c r="H62" s="172"/>
      <c r="I62" s="172"/>
      <c r="J62" s="172"/>
      <c r="K62" s="173"/>
      <c r="L62" s="173"/>
      <c r="M62" s="173"/>
      <c r="N62" s="173"/>
      <c r="O62" s="173"/>
      <c r="P62" s="175"/>
      <c r="Q62" s="176"/>
      <c r="R62" s="105"/>
      <c r="S62" s="106"/>
      <c r="T62" s="105"/>
      <c r="U62" s="106"/>
    </row>
    <row r="63" spans="1:21" ht="13.5" thickTop="1">
      <c r="A63" s="107"/>
      <c r="B63" s="108"/>
      <c r="C63" s="108"/>
      <c r="D63" s="109"/>
      <c r="E63" s="109"/>
      <c r="F63" s="110"/>
      <c r="G63" s="108"/>
      <c r="H63" s="108"/>
      <c r="I63" s="108"/>
      <c r="J63" s="108"/>
      <c r="K63" s="109"/>
      <c r="L63" s="109"/>
      <c r="M63" s="109"/>
      <c r="N63" s="109"/>
      <c r="O63" s="109"/>
      <c r="P63" s="111"/>
      <c r="Q63" s="112"/>
      <c r="R63" s="111"/>
      <c r="S63" s="116"/>
      <c r="T63" s="117"/>
      <c r="U63" s="118"/>
    </row>
    <row r="64" spans="1:21" ht="12.75">
      <c r="A64" s="26"/>
      <c r="F64" s="23"/>
      <c r="P64" s="42" t="s">
        <v>21</v>
      </c>
      <c r="Q64" s="43" t="s">
        <v>20</v>
      </c>
      <c r="R64" s="35"/>
      <c r="S64" s="76"/>
      <c r="T64" s="119"/>
      <c r="U64" s="77"/>
    </row>
    <row r="65" spans="1:21" ht="12.75">
      <c r="A65" s="65"/>
      <c r="B65" s="10"/>
      <c r="C65" s="4" t="s">
        <v>85</v>
      </c>
      <c r="D65" s="5"/>
      <c r="E65" s="5"/>
      <c r="F65" s="64" t="s">
        <v>109</v>
      </c>
      <c r="G65" s="80">
        <f aca="true" t="shared" si="8" ref="G65:M65">SUM(G$6:G$63)</f>
        <v>37.45</v>
      </c>
      <c r="H65" s="80">
        <f t="shared" si="8"/>
        <v>113.05000000000001</v>
      </c>
      <c r="I65" s="80">
        <f t="shared" si="8"/>
        <v>0.5</v>
      </c>
      <c r="J65" s="80">
        <f t="shared" si="8"/>
        <v>130.45</v>
      </c>
      <c r="K65" s="5">
        <f t="shared" si="8"/>
        <v>3231500</v>
      </c>
      <c r="L65" s="5">
        <f t="shared" si="8"/>
        <v>2049200</v>
      </c>
      <c r="M65" s="5">
        <f t="shared" si="8"/>
        <v>1690000</v>
      </c>
      <c r="N65" s="5">
        <f>SUM(N7:N64)</f>
        <v>1251000</v>
      </c>
      <c r="O65" s="5">
        <f>SUM(O7:O64)</f>
        <v>452000</v>
      </c>
      <c r="P65" s="42">
        <f>SUM(K65:O65)</f>
        <v>8673700</v>
      </c>
      <c r="Q65" s="156">
        <f>SUM(G65:J65)</f>
        <v>281.45</v>
      </c>
      <c r="R65" s="35"/>
      <c r="S65" s="76"/>
      <c r="T65" s="119"/>
      <c r="U65" s="77"/>
    </row>
    <row r="66" spans="1:21" ht="12.75">
      <c r="A66" s="66"/>
      <c r="B66" s="10"/>
      <c r="F66" s="23"/>
      <c r="P66" s="39"/>
      <c r="Q66" s="36"/>
      <c r="R66" s="35"/>
      <c r="S66" s="76"/>
      <c r="T66" s="119"/>
      <c r="U66" s="77"/>
    </row>
    <row r="67" spans="1:21" ht="12.75">
      <c r="A67" s="66"/>
      <c r="B67" s="10"/>
      <c r="F67" s="23"/>
      <c r="P67" s="42" t="s">
        <v>21</v>
      </c>
      <c r="Q67" s="43" t="s">
        <v>20</v>
      </c>
      <c r="R67" s="35"/>
      <c r="S67" s="76"/>
      <c r="T67" s="119"/>
      <c r="U67" s="77"/>
    </row>
    <row r="68" spans="1:21" ht="12.75">
      <c r="A68" s="66"/>
      <c r="B68" s="10"/>
      <c r="C68" s="4" t="s">
        <v>86</v>
      </c>
      <c r="D68" s="5"/>
      <c r="E68" s="5"/>
      <c r="F68" s="64">
        <v>1</v>
      </c>
      <c r="G68" s="80">
        <f aca="true" t="shared" si="9" ref="G68:O68">SUMIF($F$6:$F$63,"1",G$6:G$63)</f>
        <v>12.45</v>
      </c>
      <c r="H68" s="80">
        <f t="shared" si="9"/>
        <v>33.8</v>
      </c>
      <c r="I68" s="80">
        <f t="shared" si="9"/>
        <v>0.5</v>
      </c>
      <c r="J68" s="80">
        <f t="shared" si="9"/>
        <v>39.650000000000006</v>
      </c>
      <c r="K68" s="5">
        <f t="shared" si="9"/>
        <v>1271500</v>
      </c>
      <c r="L68" s="5">
        <f t="shared" si="9"/>
        <v>1035000</v>
      </c>
      <c r="M68" s="5">
        <f t="shared" si="9"/>
        <v>1690000</v>
      </c>
      <c r="N68" s="5">
        <f t="shared" si="9"/>
        <v>976000</v>
      </c>
      <c r="O68" s="5">
        <f t="shared" si="9"/>
        <v>92000</v>
      </c>
      <c r="P68" s="42">
        <f>SUM(K68:O68)</f>
        <v>5064500</v>
      </c>
      <c r="Q68" s="156">
        <f>SUM(G68:J68)</f>
        <v>86.4</v>
      </c>
      <c r="R68" s="35"/>
      <c r="S68" s="76"/>
      <c r="T68" s="119"/>
      <c r="U68" s="77"/>
    </row>
    <row r="69" spans="1:21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  <c r="R69" s="35"/>
      <c r="S69" s="76"/>
      <c r="T69" s="119"/>
      <c r="U69" s="77"/>
    </row>
    <row r="70" ht="13.5" thickTop="1"/>
    <row r="72" spans="5:21" ht="12.75">
      <c r="E72" s="6" t="s">
        <v>68</v>
      </c>
      <c r="F72" s="6"/>
      <c r="P72" s="2">
        <f>SUM(P6:P62)-P65</f>
        <v>0</v>
      </c>
      <c r="Q72" s="8">
        <f>SUM(Q6:Q62)-Q65</f>
        <v>0</v>
      </c>
      <c r="R72" s="2">
        <f>SUM(R6:R62)-P65</f>
        <v>0</v>
      </c>
      <c r="S72" s="9">
        <f>SUM(S6:S62)-Q65</f>
        <v>0</v>
      </c>
      <c r="T72" s="2">
        <f>SUM(T6:T62)-P68</f>
        <v>0</v>
      </c>
      <c r="U72" s="9">
        <f>SUM(U6:U62)-Q68</f>
        <v>0</v>
      </c>
    </row>
  </sheetData>
  <printOptions gridLines="1" headings="1"/>
  <pageMargins left="0.38" right="0.3" top="1.27" bottom="0.32" header="0.5" footer="0.18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pane xSplit="6" ySplit="5" topLeftCell="G6" activePane="bottomRight" state="frozen"/>
      <selection pane="topLeft" activeCell="U15" sqref="U15"/>
      <selection pane="topRight" activeCell="U15" sqref="U15"/>
      <selection pane="bottomLeft" activeCell="U15" sqref="U15"/>
      <selection pane="bottomRight" activeCell="G16" sqref="G1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28125" style="3" customWidth="1"/>
    <col min="7" max="7" width="9.28125" style="0" customWidth="1"/>
    <col min="8" max="8" width="8.8515625" style="0" customWidth="1"/>
    <col min="10" max="10" width="11.00390625" style="0" customWidth="1"/>
    <col min="11" max="11" width="11.140625" style="2" bestFit="1" customWidth="1"/>
    <col min="12" max="12" width="11.140625" style="2" customWidth="1"/>
    <col min="13" max="13" width="14.00390625" style="2" customWidth="1"/>
    <col min="14" max="14" width="11.140625" style="2" bestFit="1" customWidth="1"/>
    <col min="15" max="15" width="12.28125" style="2" customWidth="1"/>
    <col min="16" max="16" width="13.00390625" style="45" customWidth="1"/>
    <col min="17" max="17" width="11.421875" style="2" customWidth="1"/>
  </cols>
  <sheetData>
    <row r="1" spans="1:17" ht="18">
      <c r="A1" s="157" t="s">
        <v>110</v>
      </c>
      <c r="C1" s="51"/>
      <c r="D1" s="52"/>
      <c r="E1" s="52"/>
      <c r="F1" s="53"/>
      <c r="G1" s="51"/>
      <c r="H1" s="51"/>
      <c r="I1" s="51"/>
      <c r="J1" s="51"/>
      <c r="K1" s="67">
        <v>2007</v>
      </c>
      <c r="L1" s="52"/>
      <c r="M1" s="52"/>
      <c r="N1" s="52"/>
      <c r="O1" s="54" t="s">
        <v>95</v>
      </c>
      <c r="Q1" s="52"/>
    </row>
    <row r="2" ht="13.5" thickBot="1">
      <c r="O2" t="s">
        <v>111</v>
      </c>
    </row>
    <row r="3" spans="1:17" ht="13.5" customHeight="1" thickTop="1">
      <c r="A3" s="25"/>
      <c r="B3" s="15"/>
      <c r="C3" s="15"/>
      <c r="D3" s="17"/>
      <c r="E3" s="46"/>
      <c r="F3" s="20"/>
      <c r="G3" s="16" t="s">
        <v>0</v>
      </c>
      <c r="H3" s="16" t="s">
        <v>3</v>
      </c>
      <c r="I3" s="16" t="s">
        <v>3</v>
      </c>
      <c r="J3" s="16" t="s">
        <v>3</v>
      </c>
      <c r="K3" s="17" t="s">
        <v>4</v>
      </c>
      <c r="L3" s="17" t="s">
        <v>23</v>
      </c>
      <c r="M3" s="17" t="s">
        <v>25</v>
      </c>
      <c r="N3" s="17" t="s">
        <v>5</v>
      </c>
      <c r="O3" s="17" t="s">
        <v>5</v>
      </c>
      <c r="P3" s="93" t="s">
        <v>61</v>
      </c>
      <c r="Q3" s="48" t="s">
        <v>61</v>
      </c>
    </row>
    <row r="4" spans="1:17" ht="12.75" customHeight="1">
      <c r="A4" s="28" t="s">
        <v>61</v>
      </c>
      <c r="B4" s="1"/>
      <c r="C4" s="1"/>
      <c r="D4" s="19"/>
      <c r="E4" s="47"/>
      <c r="F4" s="21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9"/>
      <c r="L4" s="19" t="s">
        <v>24</v>
      </c>
      <c r="M4" s="19" t="s">
        <v>26</v>
      </c>
      <c r="N4" s="19" t="s">
        <v>6</v>
      </c>
      <c r="O4" s="19" t="s">
        <v>7</v>
      </c>
      <c r="P4" s="39" t="s">
        <v>3</v>
      </c>
      <c r="Q4" s="94" t="s">
        <v>81</v>
      </c>
    </row>
    <row r="5" spans="1:17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4"/>
      <c r="L5" s="14"/>
      <c r="M5" s="14"/>
      <c r="N5" s="14"/>
      <c r="O5" s="14"/>
      <c r="P5" s="95" t="s">
        <v>43</v>
      </c>
      <c r="Q5" s="96" t="s">
        <v>43</v>
      </c>
    </row>
    <row r="6" spans="1:17" s="61" customFormat="1" ht="13.5" thickTop="1">
      <c r="A6" s="151">
        <v>1</v>
      </c>
      <c r="B6" s="152" t="s">
        <v>46</v>
      </c>
      <c r="C6" s="81"/>
      <c r="D6" s="82"/>
      <c r="E6" s="82"/>
      <c r="F6" s="56"/>
      <c r="K6" s="62"/>
      <c r="L6" s="62"/>
      <c r="M6" s="62"/>
      <c r="N6" s="62"/>
      <c r="O6" s="62"/>
      <c r="P6" s="103"/>
      <c r="Q6" s="104"/>
    </row>
    <row r="7" spans="1:17" s="61" customFormat="1" ht="12.75">
      <c r="A7" s="69">
        <v>1.1</v>
      </c>
      <c r="C7" s="61" t="s">
        <v>8</v>
      </c>
      <c r="D7" s="62"/>
      <c r="E7" s="62"/>
      <c r="F7" s="70">
        <v>1</v>
      </c>
      <c r="G7" s="61">
        <v>1</v>
      </c>
      <c r="H7" s="61">
        <v>2</v>
      </c>
      <c r="J7" s="61">
        <v>1</v>
      </c>
      <c r="K7" s="62">
        <v>50000</v>
      </c>
      <c r="L7" s="62">
        <v>147000</v>
      </c>
      <c r="M7" s="62"/>
      <c r="N7" s="62">
        <v>2000</v>
      </c>
      <c r="O7" s="62">
        <v>1000</v>
      </c>
      <c r="P7" s="97">
        <f>SUM(G7:J7)</f>
        <v>4</v>
      </c>
      <c r="Q7" s="98">
        <f>SUM(K7:O7)</f>
        <v>200000</v>
      </c>
    </row>
    <row r="8" spans="1:17" s="61" customFormat="1" ht="12.75">
      <c r="A8" s="69">
        <v>1.2</v>
      </c>
      <c r="C8" s="61" t="s">
        <v>9</v>
      </c>
      <c r="D8" s="62"/>
      <c r="E8" s="62"/>
      <c r="F8" s="70">
        <v>2</v>
      </c>
      <c r="G8" s="61">
        <v>0.5</v>
      </c>
      <c r="H8" s="61">
        <v>1</v>
      </c>
      <c r="J8" s="61">
        <v>1</v>
      </c>
      <c r="K8" s="62">
        <v>30000</v>
      </c>
      <c r="L8" s="62"/>
      <c r="M8" s="62"/>
      <c r="N8" s="62">
        <v>4000</v>
      </c>
      <c r="O8" s="62">
        <v>2000</v>
      </c>
      <c r="P8" s="97">
        <f>SUM(G8:J8)</f>
        <v>2.5</v>
      </c>
      <c r="Q8" s="98">
        <f>SUM(K8:O8)</f>
        <v>36000</v>
      </c>
    </row>
    <row r="9" spans="1:17" s="61" customFormat="1" ht="12.75">
      <c r="A9" s="69" t="s">
        <v>96</v>
      </c>
      <c r="D9" s="62" t="s">
        <v>98</v>
      </c>
      <c r="E9" s="62"/>
      <c r="F9" s="70">
        <v>2</v>
      </c>
      <c r="K9" s="62"/>
      <c r="L9" s="62"/>
      <c r="M9" s="62"/>
      <c r="N9" s="62"/>
      <c r="O9" s="62"/>
      <c r="P9" s="97"/>
      <c r="Q9" s="98"/>
    </row>
    <row r="10" spans="1:17" s="61" customFormat="1" ht="12.75">
      <c r="A10" s="69" t="s">
        <v>96</v>
      </c>
      <c r="D10" s="62" t="s">
        <v>97</v>
      </c>
      <c r="E10" s="62"/>
      <c r="F10" s="70">
        <v>2</v>
      </c>
      <c r="K10" s="62"/>
      <c r="L10" s="62"/>
      <c r="M10" s="62"/>
      <c r="N10" s="62"/>
      <c r="O10" s="62"/>
      <c r="P10" s="97"/>
      <c r="Q10" s="98"/>
    </row>
    <row r="11" spans="1:17" s="61" customFormat="1" ht="12.75">
      <c r="A11" s="69">
        <v>1.3</v>
      </c>
      <c r="C11" s="61" t="s">
        <v>99</v>
      </c>
      <c r="D11" s="62"/>
      <c r="E11" s="62"/>
      <c r="F11" s="70">
        <v>2</v>
      </c>
      <c r="G11" s="61">
        <v>0.5</v>
      </c>
      <c r="H11" s="61">
        <v>2</v>
      </c>
      <c r="J11" s="61">
        <v>1</v>
      </c>
      <c r="K11" s="62">
        <v>15000</v>
      </c>
      <c r="L11" s="62"/>
      <c r="M11" s="62"/>
      <c r="N11" s="62">
        <v>4000</v>
      </c>
      <c r="O11" s="62">
        <v>2000</v>
      </c>
      <c r="P11" s="97">
        <f>SUM(G11:J11)</f>
        <v>3.5</v>
      </c>
      <c r="Q11" s="98">
        <f>SUM(K11:O11)</f>
        <v>21000</v>
      </c>
    </row>
    <row r="12" spans="1:17" s="61" customFormat="1" ht="12.75">
      <c r="A12" s="69">
        <v>1.4</v>
      </c>
      <c r="C12" s="61" t="s">
        <v>29</v>
      </c>
      <c r="D12" s="62"/>
      <c r="E12" s="62"/>
      <c r="F12" s="70">
        <v>1</v>
      </c>
      <c r="G12" s="61">
        <v>0.2</v>
      </c>
      <c r="K12" s="62"/>
      <c r="L12" s="62"/>
      <c r="M12" s="62"/>
      <c r="N12" s="62">
        <v>6000</v>
      </c>
      <c r="O12" s="62">
        <v>5000</v>
      </c>
      <c r="P12" s="97">
        <f>SUM(G12:J12)</f>
        <v>0.2</v>
      </c>
      <c r="Q12" s="98">
        <f>SUM(K12:O12)</f>
        <v>11000</v>
      </c>
    </row>
    <row r="13" spans="1:17" s="61" customFormat="1" ht="12.75">
      <c r="A13" s="69"/>
      <c r="D13" s="62"/>
      <c r="E13" s="62"/>
      <c r="F13" s="70"/>
      <c r="K13" s="62"/>
      <c r="L13" s="62"/>
      <c r="M13" s="62"/>
      <c r="N13" s="62"/>
      <c r="O13" s="62"/>
      <c r="P13" s="97"/>
      <c r="Q13" s="98"/>
    </row>
    <row r="14" spans="1:17" s="61" customFormat="1" ht="12.75">
      <c r="A14" s="151">
        <v>2</v>
      </c>
      <c r="B14" s="152" t="s">
        <v>10</v>
      </c>
      <c r="D14" s="62"/>
      <c r="E14" s="62"/>
      <c r="F14" s="70"/>
      <c r="G14" s="63"/>
      <c r="H14" s="63"/>
      <c r="I14" s="63"/>
      <c r="J14" s="63"/>
      <c r="K14" s="63"/>
      <c r="L14" s="63"/>
      <c r="M14" s="63"/>
      <c r="N14" s="63"/>
      <c r="O14" s="63"/>
      <c r="P14" s="97"/>
      <c r="Q14" s="98"/>
    </row>
    <row r="15" spans="1:17" s="61" customFormat="1" ht="12.75">
      <c r="A15" s="151">
        <v>2.1</v>
      </c>
      <c r="B15" s="152"/>
      <c r="C15" s="152" t="s">
        <v>11</v>
      </c>
      <c r="D15" s="62"/>
      <c r="E15" s="62"/>
      <c r="F15" s="70">
        <v>1</v>
      </c>
      <c r="H15" s="61">
        <v>1</v>
      </c>
      <c r="J15" s="61">
        <v>2</v>
      </c>
      <c r="K15" s="62">
        <v>20000</v>
      </c>
      <c r="L15" s="62">
        <v>100000</v>
      </c>
      <c r="M15" s="62"/>
      <c r="N15" s="62">
        <v>4000</v>
      </c>
      <c r="O15" s="62">
        <v>4000</v>
      </c>
      <c r="P15" s="97">
        <f aca="true" t="shared" si="0" ref="P15:P20">SUM(G15:J15)</f>
        <v>3</v>
      </c>
      <c r="Q15" s="98">
        <f aca="true" t="shared" si="1" ref="Q15:Q20">SUM(K15:O15)</f>
        <v>128000</v>
      </c>
    </row>
    <row r="16" spans="1:17" s="61" customFormat="1" ht="12.75">
      <c r="A16" s="69" t="s">
        <v>52</v>
      </c>
      <c r="D16" s="61" t="s">
        <v>12</v>
      </c>
      <c r="F16" s="70">
        <v>2</v>
      </c>
      <c r="H16" s="61">
        <v>2</v>
      </c>
      <c r="J16" s="61">
        <v>3</v>
      </c>
      <c r="K16" s="62">
        <v>50000</v>
      </c>
      <c r="L16" s="62"/>
      <c r="M16" s="62"/>
      <c r="N16" s="62">
        <v>4000</v>
      </c>
      <c r="O16" s="62">
        <v>4000</v>
      </c>
      <c r="P16" s="97">
        <f t="shared" si="0"/>
        <v>5</v>
      </c>
      <c r="Q16" s="98">
        <f t="shared" si="1"/>
        <v>58000</v>
      </c>
    </row>
    <row r="17" spans="1:17" s="61" customFormat="1" ht="12.75">
      <c r="A17" s="69" t="s">
        <v>53</v>
      </c>
      <c r="D17" s="61" t="s">
        <v>100</v>
      </c>
      <c r="F17" s="70">
        <v>1</v>
      </c>
      <c r="H17" s="61">
        <v>0.5</v>
      </c>
      <c r="J17" s="61">
        <v>0.25</v>
      </c>
      <c r="K17" s="62">
        <v>35000</v>
      </c>
      <c r="L17" s="62"/>
      <c r="M17" s="62"/>
      <c r="N17" s="62">
        <v>2000</v>
      </c>
      <c r="O17" s="62">
        <v>1000</v>
      </c>
      <c r="P17" s="97">
        <f t="shared" si="0"/>
        <v>0.75</v>
      </c>
      <c r="Q17" s="98">
        <f t="shared" si="1"/>
        <v>38000</v>
      </c>
    </row>
    <row r="18" spans="1:17" s="61" customFormat="1" ht="12.75">
      <c r="A18" s="69" t="s">
        <v>54</v>
      </c>
      <c r="D18" s="61" t="s">
        <v>13</v>
      </c>
      <c r="F18" s="70">
        <v>1</v>
      </c>
      <c r="H18" s="61">
        <v>0.5</v>
      </c>
      <c r="J18" s="61">
        <v>0.25</v>
      </c>
      <c r="K18" s="62">
        <v>35000</v>
      </c>
      <c r="L18" s="62"/>
      <c r="M18" s="62"/>
      <c r="N18" s="62">
        <v>2000</v>
      </c>
      <c r="O18" s="62">
        <v>1000</v>
      </c>
      <c r="P18" s="97">
        <f t="shared" si="0"/>
        <v>0.75</v>
      </c>
      <c r="Q18" s="98">
        <f t="shared" si="1"/>
        <v>38000</v>
      </c>
    </row>
    <row r="19" spans="1:17" s="61" customFormat="1" ht="12.75">
      <c r="A19" s="69" t="s">
        <v>55</v>
      </c>
      <c r="D19" s="61" t="s">
        <v>101</v>
      </c>
      <c r="F19" s="70">
        <v>1</v>
      </c>
      <c r="H19" s="61">
        <v>0.5</v>
      </c>
      <c r="J19" s="61">
        <v>0.25</v>
      </c>
      <c r="K19" s="62">
        <v>35000</v>
      </c>
      <c r="L19" s="62"/>
      <c r="M19" s="62"/>
      <c r="N19" s="62">
        <v>2000</v>
      </c>
      <c r="O19" s="62">
        <v>1000</v>
      </c>
      <c r="P19" s="97">
        <f t="shared" si="0"/>
        <v>0.75</v>
      </c>
      <c r="Q19" s="98">
        <f t="shared" si="1"/>
        <v>38000</v>
      </c>
    </row>
    <row r="20" spans="1:17" s="61" customFormat="1" ht="12.75">
      <c r="A20" s="69" t="s">
        <v>56</v>
      </c>
      <c r="D20" s="61" t="s">
        <v>102</v>
      </c>
      <c r="F20" s="70">
        <v>2</v>
      </c>
      <c r="H20" s="61">
        <v>0.5</v>
      </c>
      <c r="J20" s="61">
        <v>1</v>
      </c>
      <c r="K20" s="62">
        <v>35000</v>
      </c>
      <c r="L20" s="62"/>
      <c r="M20" s="62"/>
      <c r="N20" s="62">
        <v>2000</v>
      </c>
      <c r="O20" s="62">
        <v>1000</v>
      </c>
      <c r="P20" s="97">
        <f t="shared" si="0"/>
        <v>1.5</v>
      </c>
      <c r="Q20" s="98">
        <f t="shared" si="1"/>
        <v>38000</v>
      </c>
    </row>
    <row r="21" spans="1:17" s="61" customFormat="1" ht="12.75">
      <c r="A21" s="151">
        <v>2.2</v>
      </c>
      <c r="B21" s="152"/>
      <c r="C21" s="153" t="s">
        <v>47</v>
      </c>
      <c r="D21" s="62"/>
      <c r="E21" s="62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97"/>
      <c r="Q21" s="98"/>
    </row>
    <row r="22" spans="1:17" s="61" customFormat="1" ht="12.75">
      <c r="A22" s="69" t="s">
        <v>57</v>
      </c>
      <c r="C22" s="71"/>
      <c r="D22" s="71" t="s">
        <v>48</v>
      </c>
      <c r="E22" s="62"/>
      <c r="F22" s="70">
        <v>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97">
        <f>SUM(G23:J35)</f>
        <v>2.8500000000000005</v>
      </c>
      <c r="Q22" s="98">
        <f>SUM(K23:O35)</f>
        <v>423000</v>
      </c>
    </row>
    <row r="23" spans="1:17" s="61" customFormat="1" ht="12.75">
      <c r="A23" s="69"/>
      <c r="D23" s="62"/>
      <c r="E23" s="62" t="s">
        <v>69</v>
      </c>
      <c r="F23" s="70">
        <v>1</v>
      </c>
      <c r="G23" s="61">
        <v>0.8</v>
      </c>
      <c r="J23" s="61">
        <v>0.2</v>
      </c>
      <c r="K23" s="62"/>
      <c r="L23" s="62"/>
      <c r="M23" s="62">
        <v>12000</v>
      </c>
      <c r="N23" s="62"/>
      <c r="O23" s="62"/>
      <c r="P23" s="97"/>
      <c r="Q23" s="98"/>
    </row>
    <row r="24" spans="1:17" s="61" customFormat="1" ht="12.75">
      <c r="A24" s="69"/>
      <c r="D24" s="62"/>
      <c r="E24" s="62" t="s">
        <v>70</v>
      </c>
      <c r="F24" s="70">
        <v>1</v>
      </c>
      <c r="H24" s="61">
        <v>0.15</v>
      </c>
      <c r="K24" s="62"/>
      <c r="L24" s="62"/>
      <c r="M24" s="62">
        <v>3000</v>
      </c>
      <c r="N24" s="62"/>
      <c r="O24" s="62"/>
      <c r="P24" s="97"/>
      <c r="Q24" s="98"/>
    </row>
    <row r="25" spans="1:17" s="61" customFormat="1" ht="12.75">
      <c r="A25" s="69"/>
      <c r="D25" s="62"/>
      <c r="E25" s="72" t="s">
        <v>71</v>
      </c>
      <c r="F25" s="70">
        <v>1</v>
      </c>
      <c r="G25" s="61">
        <v>0.2</v>
      </c>
      <c r="K25" s="62"/>
      <c r="L25" s="62"/>
      <c r="M25" s="62"/>
      <c r="N25" s="62"/>
      <c r="O25" s="62"/>
      <c r="P25" s="97"/>
      <c r="Q25" s="98"/>
    </row>
    <row r="26" spans="1:17" s="61" customFormat="1" ht="12.75">
      <c r="A26" s="69"/>
      <c r="D26" s="62"/>
      <c r="E26" s="72" t="s">
        <v>72</v>
      </c>
      <c r="F26" s="70">
        <v>1</v>
      </c>
      <c r="G26" s="61">
        <v>0.1</v>
      </c>
      <c r="J26" s="61">
        <v>0.1</v>
      </c>
      <c r="K26" s="62"/>
      <c r="L26" s="62"/>
      <c r="M26" s="62">
        <v>5000</v>
      </c>
      <c r="N26" s="62"/>
      <c r="O26" s="62"/>
      <c r="P26" s="97"/>
      <c r="Q26" s="98"/>
    </row>
    <row r="27" spans="1:17" s="61" customFormat="1" ht="12.75">
      <c r="A27" s="69"/>
      <c r="D27" s="62"/>
      <c r="E27" s="72" t="s">
        <v>73</v>
      </c>
      <c r="F27" s="70">
        <v>1</v>
      </c>
      <c r="H27" s="61">
        <v>0.1</v>
      </c>
      <c r="J27" s="61">
        <v>0.2</v>
      </c>
      <c r="K27" s="62"/>
      <c r="L27" s="62"/>
      <c r="M27" s="62"/>
      <c r="N27" s="62"/>
      <c r="O27" s="62"/>
      <c r="P27" s="97"/>
      <c r="Q27" s="98"/>
    </row>
    <row r="28" spans="1:17" s="61" customFormat="1" ht="12.75">
      <c r="A28" s="69"/>
      <c r="B28" s="72"/>
      <c r="D28" s="62"/>
      <c r="E28" s="72" t="s">
        <v>74</v>
      </c>
      <c r="F28" s="70">
        <v>1</v>
      </c>
      <c r="G28" s="61">
        <v>0.05</v>
      </c>
      <c r="H28" s="61">
        <v>0.05</v>
      </c>
      <c r="J28" s="61">
        <v>0.05</v>
      </c>
      <c r="K28" s="62"/>
      <c r="L28" s="62"/>
      <c r="M28" s="62"/>
      <c r="N28" s="62"/>
      <c r="O28" s="62"/>
      <c r="P28" s="97"/>
      <c r="Q28" s="98"/>
    </row>
    <row r="29" spans="1:17" s="61" customFormat="1" ht="12.75">
      <c r="A29" s="69"/>
      <c r="B29" s="72"/>
      <c r="D29" s="62"/>
      <c r="E29" s="73" t="s">
        <v>75</v>
      </c>
      <c r="F29" s="70">
        <v>1</v>
      </c>
      <c r="G29" s="61">
        <v>0.2</v>
      </c>
      <c r="I29" s="61">
        <v>0.1</v>
      </c>
      <c r="J29" s="61">
        <v>0.2</v>
      </c>
      <c r="K29" s="62"/>
      <c r="L29" s="62"/>
      <c r="M29" s="62"/>
      <c r="N29" s="62"/>
      <c r="O29" s="62"/>
      <c r="P29" s="97"/>
      <c r="Q29" s="98"/>
    </row>
    <row r="30" spans="1:17" s="61" customFormat="1" ht="12.75">
      <c r="A30" s="69"/>
      <c r="B30" s="72"/>
      <c r="D30" s="62"/>
      <c r="E30" s="72" t="s">
        <v>76</v>
      </c>
      <c r="F30" s="70">
        <v>1</v>
      </c>
      <c r="H30" s="61">
        <v>0.1</v>
      </c>
      <c r="J30" s="61">
        <v>0.2</v>
      </c>
      <c r="K30" s="62"/>
      <c r="L30" s="62"/>
      <c r="M30" s="62"/>
      <c r="N30" s="62"/>
      <c r="O30" s="62"/>
      <c r="P30" s="97"/>
      <c r="Q30" s="98"/>
    </row>
    <row r="31" spans="1:17" s="61" customFormat="1" ht="12.75">
      <c r="A31" s="69"/>
      <c r="B31" s="72"/>
      <c r="D31" s="62"/>
      <c r="E31" s="72" t="s">
        <v>37</v>
      </c>
      <c r="F31" s="70">
        <v>1</v>
      </c>
      <c r="G31" s="61">
        <v>0.05</v>
      </c>
      <c r="K31" s="62"/>
      <c r="M31" s="62">
        <v>100000</v>
      </c>
      <c r="N31" s="62"/>
      <c r="O31" s="62"/>
      <c r="P31" s="97"/>
      <c r="Q31" s="98"/>
    </row>
    <row r="32" spans="1:17" s="61" customFormat="1" ht="12.75">
      <c r="A32" s="69"/>
      <c r="B32" s="72"/>
      <c r="D32" s="62"/>
      <c r="E32" s="72" t="s">
        <v>77</v>
      </c>
      <c r="F32" s="70">
        <v>1</v>
      </c>
      <c r="K32" s="62"/>
      <c r="M32" s="62"/>
      <c r="N32" s="62"/>
      <c r="O32" s="62"/>
      <c r="P32" s="97"/>
      <c r="Q32" s="98"/>
    </row>
    <row r="33" spans="1:17" s="61" customFormat="1" ht="12.75">
      <c r="A33" s="69"/>
      <c r="B33" s="72"/>
      <c r="D33" s="62"/>
      <c r="E33" s="72" t="s">
        <v>80</v>
      </c>
      <c r="F33" s="70">
        <v>1</v>
      </c>
      <c r="K33" s="62"/>
      <c r="L33" s="62"/>
      <c r="M33" s="62">
        <v>300000</v>
      </c>
      <c r="N33" s="62"/>
      <c r="O33" s="62"/>
      <c r="P33" s="97"/>
      <c r="Q33" s="98"/>
    </row>
    <row r="34" spans="1:17" s="61" customFormat="1" ht="12.75">
      <c r="A34" s="69"/>
      <c r="B34" s="72"/>
      <c r="D34" s="62"/>
      <c r="E34" s="72" t="s">
        <v>79</v>
      </c>
      <c r="F34" s="70">
        <v>1</v>
      </c>
      <c r="K34" s="62">
        <v>3000</v>
      </c>
      <c r="L34" s="62"/>
      <c r="M34" s="62"/>
      <c r="N34" s="62"/>
      <c r="O34" s="62"/>
      <c r="P34" s="97"/>
      <c r="Q34" s="98"/>
    </row>
    <row r="35" spans="1:17" s="61" customFormat="1" ht="12.75">
      <c r="A35" s="69"/>
      <c r="B35" s="72"/>
      <c r="D35" s="62"/>
      <c r="E35" s="73" t="s">
        <v>78</v>
      </c>
      <c r="F35" s="70">
        <v>1</v>
      </c>
      <c r="K35" s="62"/>
      <c r="L35" s="62"/>
      <c r="M35" s="62"/>
      <c r="N35" s="62"/>
      <c r="O35" s="62"/>
      <c r="P35" s="97"/>
      <c r="Q35" s="98"/>
    </row>
    <row r="36" spans="1:17" s="61" customFormat="1" ht="12.75">
      <c r="A36" s="151">
        <v>2.3</v>
      </c>
      <c r="B36" s="152"/>
      <c r="C36" s="152" t="s">
        <v>49</v>
      </c>
      <c r="D36" s="62"/>
      <c r="E36" s="62"/>
      <c r="F36" s="70"/>
      <c r="K36" s="62"/>
      <c r="L36" s="62"/>
      <c r="M36" s="62"/>
      <c r="N36" s="62"/>
      <c r="O36" s="62"/>
      <c r="P36" s="97"/>
      <c r="Q36" s="98"/>
    </row>
    <row r="37" spans="1:17" s="61" customFormat="1" ht="12.75" customHeight="1">
      <c r="A37" s="151" t="s">
        <v>58</v>
      </c>
      <c r="B37" s="152"/>
      <c r="C37" s="152"/>
      <c r="D37" s="152" t="s">
        <v>30</v>
      </c>
      <c r="E37" s="62"/>
      <c r="F37" s="70">
        <v>2</v>
      </c>
      <c r="G37" s="83"/>
      <c r="H37" s="83"/>
      <c r="I37" s="83"/>
      <c r="J37" s="83"/>
      <c r="K37" s="84"/>
      <c r="L37" s="84"/>
      <c r="M37" s="84"/>
      <c r="N37" s="84"/>
      <c r="O37" s="84"/>
      <c r="P37" s="97">
        <f>SUM(G38:J45)</f>
        <v>3.1999999999999997</v>
      </c>
      <c r="Q37" s="98">
        <f>SUM(K38:O45)</f>
        <v>365200</v>
      </c>
    </row>
    <row r="38" spans="1:17" s="61" customFormat="1" ht="12.75">
      <c r="A38" s="69"/>
      <c r="D38" s="62"/>
      <c r="E38" s="61" t="s">
        <v>62</v>
      </c>
      <c r="F38" s="70">
        <v>2</v>
      </c>
      <c r="H38" s="61">
        <v>0.1</v>
      </c>
      <c r="K38" s="62"/>
      <c r="L38" s="62"/>
      <c r="M38" s="62"/>
      <c r="N38" s="62"/>
      <c r="O38" s="62"/>
      <c r="P38" s="97"/>
      <c r="Q38" s="98"/>
    </row>
    <row r="39" spans="1:17" s="61" customFormat="1" ht="12.75">
      <c r="A39" s="69"/>
      <c r="D39" s="62"/>
      <c r="E39" s="61" t="s">
        <v>31</v>
      </c>
      <c r="F39" s="70">
        <v>2</v>
      </c>
      <c r="H39" s="61">
        <v>0.2</v>
      </c>
      <c r="J39" s="61">
        <v>0.3</v>
      </c>
      <c r="K39" s="62"/>
      <c r="L39" s="62">
        <v>110000</v>
      </c>
      <c r="M39" s="62"/>
      <c r="N39" s="62"/>
      <c r="O39" s="62"/>
      <c r="P39" s="97"/>
      <c r="Q39" s="98"/>
    </row>
    <row r="40" spans="1:17" s="61" customFormat="1" ht="12.75">
      <c r="A40" s="69"/>
      <c r="D40" s="62"/>
      <c r="E40" s="61" t="s">
        <v>32</v>
      </c>
      <c r="F40" s="70">
        <v>2</v>
      </c>
      <c r="J40" s="61">
        <v>0.3</v>
      </c>
      <c r="K40" s="62"/>
      <c r="L40" s="62">
        <v>55000</v>
      </c>
      <c r="M40" s="62"/>
      <c r="N40" s="62"/>
      <c r="O40" s="62"/>
      <c r="P40" s="97"/>
      <c r="Q40" s="98"/>
    </row>
    <row r="41" spans="1:17" s="61" customFormat="1" ht="12.75">
      <c r="A41" s="69"/>
      <c r="D41" s="62"/>
      <c r="E41" s="61" t="s">
        <v>33</v>
      </c>
      <c r="F41" s="70">
        <v>2</v>
      </c>
      <c r="J41" s="61">
        <v>1</v>
      </c>
      <c r="K41" s="62"/>
      <c r="L41" s="62">
        <v>79200</v>
      </c>
      <c r="M41" s="62"/>
      <c r="N41" s="62"/>
      <c r="O41" s="62"/>
      <c r="P41" s="97"/>
      <c r="Q41" s="98"/>
    </row>
    <row r="42" spans="1:17" s="61" customFormat="1" ht="12.75">
      <c r="A42" s="69"/>
      <c r="D42" s="62"/>
      <c r="E42" s="61" t="s">
        <v>34</v>
      </c>
      <c r="F42" s="70">
        <v>2</v>
      </c>
      <c r="H42" s="61">
        <v>0.1</v>
      </c>
      <c r="J42" s="61">
        <v>0.3</v>
      </c>
      <c r="K42" s="62"/>
      <c r="L42" s="62">
        <v>33000</v>
      </c>
      <c r="M42" s="62"/>
      <c r="N42" s="62"/>
      <c r="O42" s="62"/>
      <c r="P42" s="97"/>
      <c r="Q42" s="98"/>
    </row>
    <row r="43" spans="1:17" s="61" customFormat="1" ht="12.75">
      <c r="A43" s="69"/>
      <c r="D43" s="62"/>
      <c r="E43" s="61" t="s">
        <v>35</v>
      </c>
      <c r="F43" s="70">
        <v>2</v>
      </c>
      <c r="J43" s="61">
        <v>0.3</v>
      </c>
      <c r="K43" s="62"/>
      <c r="L43" s="62"/>
      <c r="M43" s="62"/>
      <c r="N43" s="62"/>
      <c r="O43" s="62"/>
      <c r="P43" s="97"/>
      <c r="Q43" s="98"/>
    </row>
    <row r="44" spans="1:17" s="61" customFormat="1" ht="12.75">
      <c r="A44" s="69"/>
      <c r="D44" s="62"/>
      <c r="E44" s="61" t="s">
        <v>36</v>
      </c>
      <c r="F44" s="70">
        <v>2</v>
      </c>
      <c r="J44" s="61">
        <v>0.3</v>
      </c>
      <c r="K44" s="62"/>
      <c r="L44" s="62"/>
      <c r="M44" s="62"/>
      <c r="N44" s="62"/>
      <c r="O44" s="62"/>
      <c r="P44" s="97"/>
      <c r="Q44" s="98"/>
    </row>
    <row r="45" spans="1:17" s="61" customFormat="1" ht="12.75">
      <c r="A45" s="69"/>
      <c r="D45" s="62"/>
      <c r="E45" s="61" t="s">
        <v>37</v>
      </c>
      <c r="F45" s="70">
        <v>2</v>
      </c>
      <c r="H45" s="61">
        <v>0.1</v>
      </c>
      <c r="J45" s="61">
        <v>0.2</v>
      </c>
      <c r="K45" s="62"/>
      <c r="L45" s="62">
        <v>88000</v>
      </c>
      <c r="M45" s="62"/>
      <c r="N45" s="62"/>
      <c r="O45" s="62"/>
      <c r="P45" s="97"/>
      <c r="Q45" s="98"/>
    </row>
    <row r="46" spans="1:17" s="61" customFormat="1" ht="12.75">
      <c r="A46" s="154">
        <v>2.4</v>
      </c>
      <c r="B46" s="153"/>
      <c r="C46" s="153" t="s">
        <v>38</v>
      </c>
      <c r="D46" s="62"/>
      <c r="E46" s="62"/>
      <c r="F46" s="78"/>
      <c r="G46" s="83"/>
      <c r="H46" s="83"/>
      <c r="I46" s="83"/>
      <c r="J46" s="83"/>
      <c r="K46" s="84"/>
      <c r="L46" s="84"/>
      <c r="M46" s="84"/>
      <c r="N46" s="84"/>
      <c r="O46" s="84"/>
      <c r="P46" s="97"/>
      <c r="Q46" s="98"/>
    </row>
    <row r="47" spans="1:17" s="61" customFormat="1" ht="12.75">
      <c r="A47" s="69" t="s">
        <v>59</v>
      </c>
      <c r="B47" s="72"/>
      <c r="D47" s="72" t="s">
        <v>50</v>
      </c>
      <c r="E47" s="62"/>
      <c r="F47" s="70">
        <v>2</v>
      </c>
      <c r="H47" s="61">
        <v>1</v>
      </c>
      <c r="I47" s="61">
        <v>0</v>
      </c>
      <c r="J47" s="61">
        <v>2</v>
      </c>
      <c r="K47" s="62">
        <v>40000</v>
      </c>
      <c r="L47" s="62"/>
      <c r="M47" s="62"/>
      <c r="N47" s="62">
        <v>4000</v>
      </c>
      <c r="O47" s="62">
        <v>2000</v>
      </c>
      <c r="P47" s="97">
        <f>SUM(G47:J47)</f>
        <v>3</v>
      </c>
      <c r="Q47" s="98">
        <f>SUM(K47:O47)</f>
        <v>46000</v>
      </c>
    </row>
    <row r="48" spans="1:17" s="61" customFormat="1" ht="12.75">
      <c r="A48" s="69" t="s">
        <v>60</v>
      </c>
      <c r="B48" s="72"/>
      <c r="D48" s="72" t="s">
        <v>14</v>
      </c>
      <c r="E48" s="62"/>
      <c r="F48" s="70">
        <v>2</v>
      </c>
      <c r="G48" s="61">
        <v>0.5</v>
      </c>
      <c r="H48" s="61">
        <v>2</v>
      </c>
      <c r="I48" s="61">
        <v>0</v>
      </c>
      <c r="J48" s="61">
        <v>3</v>
      </c>
      <c r="K48" s="62">
        <v>100000</v>
      </c>
      <c r="L48" s="62">
        <v>100000</v>
      </c>
      <c r="M48" s="62"/>
      <c r="N48" s="62">
        <v>5000</v>
      </c>
      <c r="O48" s="62">
        <v>5000</v>
      </c>
      <c r="P48" s="97">
        <f>SUM(G48:J48)</f>
        <v>5.5</v>
      </c>
      <c r="Q48" s="98">
        <f>SUM(K48:O48)</f>
        <v>210000</v>
      </c>
    </row>
    <row r="49" spans="1:17" s="61" customFormat="1" ht="12.75">
      <c r="A49" s="69"/>
      <c r="B49" s="72"/>
      <c r="C49" s="72"/>
      <c r="D49" s="62"/>
      <c r="E49" s="62"/>
      <c r="F49" s="70"/>
      <c r="K49" s="62"/>
      <c r="L49" s="62"/>
      <c r="M49" s="62"/>
      <c r="N49" s="62"/>
      <c r="O49" s="62"/>
      <c r="P49" s="97"/>
      <c r="Q49" s="98"/>
    </row>
    <row r="50" spans="1:17" s="61" customFormat="1" ht="12.75">
      <c r="A50" s="151">
        <v>3</v>
      </c>
      <c r="B50" s="152" t="s">
        <v>51</v>
      </c>
      <c r="C50" s="72"/>
      <c r="D50" s="62"/>
      <c r="E50" s="62"/>
      <c r="F50" s="70"/>
      <c r="G50" s="83"/>
      <c r="H50" s="83"/>
      <c r="I50" s="83"/>
      <c r="J50" s="83"/>
      <c r="K50" s="84"/>
      <c r="L50" s="84"/>
      <c r="M50" s="84"/>
      <c r="N50" s="84"/>
      <c r="O50" s="84"/>
      <c r="P50" s="97"/>
      <c r="Q50" s="98"/>
    </row>
    <row r="51" spans="1:17" s="61" customFormat="1" ht="12.75">
      <c r="A51" s="69">
        <v>3.1</v>
      </c>
      <c r="B51" s="72"/>
      <c r="C51" s="73" t="s">
        <v>103</v>
      </c>
      <c r="D51" s="62"/>
      <c r="E51" s="62"/>
      <c r="F51" s="70">
        <v>2</v>
      </c>
      <c r="H51" s="61">
        <v>1</v>
      </c>
      <c r="I51" s="61">
        <v>0</v>
      </c>
      <c r="J51" s="61">
        <v>2</v>
      </c>
      <c r="K51" s="62">
        <v>8000</v>
      </c>
      <c r="L51" s="62"/>
      <c r="M51" s="62"/>
      <c r="N51" s="62">
        <v>4000</v>
      </c>
      <c r="O51" s="62">
        <v>2000</v>
      </c>
      <c r="P51" s="97">
        <f>SUM(G51:J51)</f>
        <v>3</v>
      </c>
      <c r="Q51" s="98">
        <f>SUM(K51:O51)</f>
        <v>14000</v>
      </c>
    </row>
    <row r="52" spans="1:17" s="61" customFormat="1" ht="12.75">
      <c r="A52" s="69">
        <v>3.2</v>
      </c>
      <c r="B52" s="72"/>
      <c r="C52" s="73" t="s">
        <v>104</v>
      </c>
      <c r="D52" s="62"/>
      <c r="E52" s="62"/>
      <c r="F52" s="70">
        <v>2</v>
      </c>
      <c r="G52" s="61">
        <v>0.5</v>
      </c>
      <c r="H52" s="61">
        <v>0.5</v>
      </c>
      <c r="J52" s="61">
        <v>1</v>
      </c>
      <c r="K52" s="62">
        <v>20000</v>
      </c>
      <c r="L52" s="62"/>
      <c r="M52" s="62"/>
      <c r="N52" s="62">
        <v>2000</v>
      </c>
      <c r="O52" s="62">
        <v>2000</v>
      </c>
      <c r="P52" s="97">
        <f>SUM(G52:J52)</f>
        <v>2</v>
      </c>
      <c r="Q52" s="98">
        <f>SUM(K52:O52)</f>
        <v>24000</v>
      </c>
    </row>
    <row r="53" spans="1:17" s="61" customFormat="1" ht="12.75">
      <c r="A53" s="69">
        <v>3.3</v>
      </c>
      <c r="B53" s="72"/>
      <c r="C53" s="73" t="s">
        <v>105</v>
      </c>
      <c r="D53" s="62"/>
      <c r="E53" s="62"/>
      <c r="F53" s="70">
        <v>1</v>
      </c>
      <c r="G53" s="61">
        <v>0.5</v>
      </c>
      <c r="H53" s="61">
        <v>0.75</v>
      </c>
      <c r="J53" s="61">
        <v>1</v>
      </c>
      <c r="K53" s="62">
        <v>20000</v>
      </c>
      <c r="L53" s="62"/>
      <c r="M53" s="62"/>
      <c r="N53" s="62">
        <v>100000</v>
      </c>
      <c r="O53" s="62">
        <v>5000</v>
      </c>
      <c r="P53" s="97">
        <f>SUM(G53:J53)</f>
        <v>2.25</v>
      </c>
      <c r="Q53" s="98">
        <f>SUM(K53:O53)</f>
        <v>125000</v>
      </c>
    </row>
    <row r="54" spans="1:17" s="61" customFormat="1" ht="12.75">
      <c r="A54" s="154">
        <v>3.4</v>
      </c>
      <c r="B54" s="152"/>
      <c r="C54" s="152" t="s">
        <v>15</v>
      </c>
      <c r="D54" s="62"/>
      <c r="E54" s="62"/>
      <c r="F54" s="70"/>
      <c r="G54" s="83"/>
      <c r="H54" s="83"/>
      <c r="I54" s="83"/>
      <c r="J54" s="83"/>
      <c r="K54" s="84"/>
      <c r="L54" s="84"/>
      <c r="M54" s="84"/>
      <c r="N54" s="84"/>
      <c r="O54" s="84"/>
      <c r="P54" s="97"/>
      <c r="Q54" s="98"/>
    </row>
    <row r="55" spans="1:17" s="61" customFormat="1" ht="12.75">
      <c r="A55" s="146" t="s">
        <v>63</v>
      </c>
      <c r="D55" s="62" t="s">
        <v>92</v>
      </c>
      <c r="E55" s="62"/>
      <c r="F55" s="70">
        <v>2</v>
      </c>
      <c r="G55" s="61">
        <v>0.5</v>
      </c>
      <c r="H55" s="61">
        <v>1.5</v>
      </c>
      <c r="I55" s="61">
        <v>0</v>
      </c>
      <c r="J55" s="61">
        <v>1</v>
      </c>
      <c r="K55" s="62">
        <v>30000</v>
      </c>
      <c r="L55" s="62"/>
      <c r="M55" s="62"/>
      <c r="N55" s="62">
        <v>10000</v>
      </c>
      <c r="O55" s="62">
        <v>4000</v>
      </c>
      <c r="P55" s="97">
        <f aca="true" t="shared" si="2" ref="P55:P61">SUM(G55:J55)</f>
        <v>3</v>
      </c>
      <c r="Q55" s="98">
        <f aca="true" t="shared" si="3" ref="Q55:Q61">SUM(K55:O55)</f>
        <v>44000</v>
      </c>
    </row>
    <row r="56" spans="1:17" s="61" customFormat="1" ht="12.75">
      <c r="A56" s="146" t="s">
        <v>91</v>
      </c>
      <c r="D56" s="61" t="s">
        <v>16</v>
      </c>
      <c r="E56" s="62"/>
      <c r="F56" s="92">
        <v>2</v>
      </c>
      <c r="G56" s="147"/>
      <c r="H56" s="147">
        <v>2</v>
      </c>
      <c r="I56" s="147"/>
      <c r="J56" s="147">
        <v>1</v>
      </c>
      <c r="K56" s="148">
        <v>15000</v>
      </c>
      <c r="L56" s="148"/>
      <c r="M56" s="148"/>
      <c r="N56" s="148"/>
      <c r="O56" s="148">
        <v>23000</v>
      </c>
      <c r="P56" s="149">
        <f t="shared" si="2"/>
        <v>3</v>
      </c>
      <c r="Q56" s="150">
        <f t="shared" si="3"/>
        <v>38000</v>
      </c>
    </row>
    <row r="57" spans="1:17" s="88" customFormat="1" ht="12.75">
      <c r="A57" s="69" t="s">
        <v>64</v>
      </c>
      <c r="B57" s="61"/>
      <c r="C57" s="61"/>
      <c r="D57" s="61" t="s">
        <v>17</v>
      </c>
      <c r="E57" s="62"/>
      <c r="F57" s="70">
        <v>2</v>
      </c>
      <c r="G57" s="61">
        <v>1</v>
      </c>
      <c r="H57" s="61"/>
      <c r="I57" s="61"/>
      <c r="J57" s="61"/>
      <c r="K57" s="85">
        <v>4000</v>
      </c>
      <c r="L57" s="86"/>
      <c r="M57" s="86"/>
      <c r="N57" s="87">
        <v>2000</v>
      </c>
      <c r="O57" s="87">
        <v>1000</v>
      </c>
      <c r="P57" s="99">
        <f t="shared" si="2"/>
        <v>1</v>
      </c>
      <c r="Q57" s="100">
        <f t="shared" si="3"/>
        <v>7000</v>
      </c>
    </row>
    <row r="58" spans="1:17" s="88" customFormat="1" ht="12.75">
      <c r="A58" s="89" t="s">
        <v>65</v>
      </c>
      <c r="D58" s="88" t="s">
        <v>94</v>
      </c>
      <c r="E58" s="87"/>
      <c r="F58" s="70">
        <v>2</v>
      </c>
      <c r="G58" s="61">
        <v>0.5</v>
      </c>
      <c r="H58" s="61">
        <v>0.5</v>
      </c>
      <c r="I58" s="61"/>
      <c r="J58" s="61"/>
      <c r="K58" s="85">
        <v>15000</v>
      </c>
      <c r="L58" s="86"/>
      <c r="M58" s="86"/>
      <c r="N58" s="87">
        <v>10000</v>
      </c>
      <c r="O58" s="87">
        <v>20000</v>
      </c>
      <c r="P58" s="99">
        <f>SUM(G58:J58)</f>
        <v>1</v>
      </c>
      <c r="Q58" s="100">
        <f>SUM(K58:O58)</f>
        <v>45000</v>
      </c>
    </row>
    <row r="59" spans="1:17" s="88" customFormat="1" ht="12.75">
      <c r="A59" s="89" t="s">
        <v>93</v>
      </c>
      <c r="D59" s="88" t="s">
        <v>18</v>
      </c>
      <c r="E59" s="87"/>
      <c r="F59" s="90">
        <v>2</v>
      </c>
      <c r="G59" s="88">
        <v>0.5</v>
      </c>
      <c r="H59" s="88">
        <v>0.3</v>
      </c>
      <c r="J59" s="88">
        <v>0.5</v>
      </c>
      <c r="K59" s="87"/>
      <c r="L59" s="87">
        <v>10000</v>
      </c>
      <c r="M59" s="87"/>
      <c r="N59" s="87">
        <v>2000</v>
      </c>
      <c r="O59" s="87">
        <v>2000</v>
      </c>
      <c r="P59" s="99">
        <f t="shared" si="2"/>
        <v>1.3</v>
      </c>
      <c r="Q59" s="100">
        <f t="shared" si="3"/>
        <v>14000</v>
      </c>
    </row>
    <row r="60" spans="1:17" s="88" customFormat="1" ht="12.75">
      <c r="A60" s="151">
        <v>3.5</v>
      </c>
      <c r="B60" s="152"/>
      <c r="C60" s="152" t="s">
        <v>106</v>
      </c>
      <c r="D60" s="87"/>
      <c r="E60" s="87"/>
      <c r="F60" s="90">
        <v>1</v>
      </c>
      <c r="G60" s="88">
        <v>0.5</v>
      </c>
      <c r="H60" s="88">
        <v>2</v>
      </c>
      <c r="I60" s="88">
        <v>0</v>
      </c>
      <c r="J60" s="88">
        <v>2</v>
      </c>
      <c r="K60" s="87">
        <v>50000</v>
      </c>
      <c r="L60" s="87"/>
      <c r="M60" s="87">
        <v>100000</v>
      </c>
      <c r="N60" s="87">
        <v>80000</v>
      </c>
      <c r="O60" s="87">
        <v>2000</v>
      </c>
      <c r="P60" s="99">
        <f t="shared" si="2"/>
        <v>4.5</v>
      </c>
      <c r="Q60" s="100">
        <f t="shared" si="3"/>
        <v>232000</v>
      </c>
    </row>
    <row r="61" spans="1:17" s="88" customFormat="1" ht="12.75">
      <c r="A61" s="151">
        <v>3.6</v>
      </c>
      <c r="B61" s="152"/>
      <c r="C61" s="152" t="s">
        <v>19</v>
      </c>
      <c r="D61" s="87"/>
      <c r="E61" s="87"/>
      <c r="F61" s="90">
        <v>2</v>
      </c>
      <c r="G61" s="88">
        <v>0.5</v>
      </c>
      <c r="H61" s="88">
        <v>1</v>
      </c>
      <c r="I61" s="88">
        <v>0</v>
      </c>
      <c r="J61" s="88">
        <v>1</v>
      </c>
      <c r="K61" s="87">
        <v>30000</v>
      </c>
      <c r="L61" s="87"/>
      <c r="M61" s="87"/>
      <c r="N61" s="87">
        <v>2000</v>
      </c>
      <c r="O61" s="87">
        <v>2000</v>
      </c>
      <c r="P61" s="99">
        <f t="shared" si="2"/>
        <v>2.5</v>
      </c>
      <c r="Q61" s="100">
        <f t="shared" si="3"/>
        <v>34000</v>
      </c>
    </row>
    <row r="62" spans="1:17" s="88" customFormat="1" ht="13.5" thickBot="1">
      <c r="A62" s="120"/>
      <c r="B62" s="121"/>
      <c r="C62" s="122"/>
      <c r="D62" s="123"/>
      <c r="E62" s="123"/>
      <c r="F62" s="124"/>
      <c r="G62" s="122"/>
      <c r="H62" s="122"/>
      <c r="I62" s="122"/>
      <c r="J62" s="122"/>
      <c r="K62" s="123"/>
      <c r="L62" s="123"/>
      <c r="M62" s="123"/>
      <c r="N62" s="123"/>
      <c r="O62" s="123"/>
      <c r="P62" s="125"/>
      <c r="Q62" s="126"/>
    </row>
    <row r="63" spans="1:17" s="88" customFormat="1" ht="13.5" thickTop="1">
      <c r="A63" s="127"/>
      <c r="B63" s="128"/>
      <c r="C63" s="128"/>
      <c r="D63" s="129"/>
      <c r="E63" s="129"/>
      <c r="F63" s="130"/>
      <c r="G63" s="128"/>
      <c r="H63" s="128"/>
      <c r="I63" s="128"/>
      <c r="J63" s="128"/>
      <c r="K63" s="129"/>
      <c r="L63" s="129"/>
      <c r="M63" s="129"/>
      <c r="N63" s="129"/>
      <c r="O63" s="129"/>
      <c r="P63" s="131"/>
      <c r="Q63" s="132"/>
    </row>
    <row r="64" spans="1:17" ht="12.75">
      <c r="A64" s="26"/>
      <c r="F64" s="23"/>
      <c r="K64"/>
      <c r="P64" s="42" t="s">
        <v>21</v>
      </c>
      <c r="Q64" s="43" t="s">
        <v>20</v>
      </c>
    </row>
    <row r="65" spans="1:17" ht="12.75">
      <c r="A65" s="65"/>
      <c r="B65" s="10"/>
      <c r="C65" s="4" t="s">
        <v>85</v>
      </c>
      <c r="D65" s="5"/>
      <c r="E65" s="5"/>
      <c r="F65" s="64" t="s">
        <v>109</v>
      </c>
      <c r="G65" s="101">
        <f aca="true" t="shared" si="4" ref="G65:M65">SUM(G$6:G$63)</f>
        <v>8.6</v>
      </c>
      <c r="H65" s="80">
        <f t="shared" si="4"/>
        <v>23.45</v>
      </c>
      <c r="I65" s="80">
        <f t="shared" si="4"/>
        <v>0.1</v>
      </c>
      <c r="J65" s="80">
        <f t="shared" si="4"/>
        <v>27.9</v>
      </c>
      <c r="K65" s="5">
        <f t="shared" si="4"/>
        <v>640000</v>
      </c>
      <c r="L65" s="5">
        <f t="shared" si="4"/>
        <v>722200</v>
      </c>
      <c r="M65" s="5">
        <f t="shared" si="4"/>
        <v>520000</v>
      </c>
      <c r="N65" s="5">
        <f>SUM(N7:N64)</f>
        <v>253000</v>
      </c>
      <c r="O65" s="5">
        <f>SUM(O7:O64)</f>
        <v>92000</v>
      </c>
      <c r="P65" s="42">
        <f>SUM(K65:O65)</f>
        <v>2227200</v>
      </c>
      <c r="Q65" s="156">
        <f>SUM(G65:J65)</f>
        <v>60.05</v>
      </c>
    </row>
    <row r="66" spans="1:17" ht="12.75">
      <c r="A66" s="66"/>
      <c r="B66" s="10"/>
      <c r="F66" s="23"/>
      <c r="G66" s="102"/>
      <c r="K66"/>
      <c r="P66" s="39"/>
      <c r="Q66" s="36"/>
    </row>
    <row r="67" spans="1:17" ht="12.75">
      <c r="A67" s="66"/>
      <c r="B67" s="10"/>
      <c r="F67" s="23"/>
      <c r="G67" s="102"/>
      <c r="K67"/>
      <c r="P67" s="42" t="s">
        <v>21</v>
      </c>
      <c r="Q67" s="43" t="s">
        <v>20</v>
      </c>
    </row>
    <row r="68" spans="1:17" ht="12.75">
      <c r="A68" s="66"/>
      <c r="B68" s="10"/>
      <c r="C68" s="4" t="s">
        <v>86</v>
      </c>
      <c r="D68" s="5"/>
      <c r="E68" s="5"/>
      <c r="F68" s="64">
        <v>1</v>
      </c>
      <c r="G68" s="101">
        <f aca="true" t="shared" si="5" ref="G68:O68">SUMIF($F$6:$F$63,"1",G$6:G$63)</f>
        <v>3.6</v>
      </c>
      <c r="H68" s="80">
        <f t="shared" si="5"/>
        <v>7.6499999999999995</v>
      </c>
      <c r="I68" s="80">
        <f t="shared" si="5"/>
        <v>0.1</v>
      </c>
      <c r="J68" s="80">
        <f t="shared" si="5"/>
        <v>7.7</v>
      </c>
      <c r="K68" s="5">
        <f t="shared" si="5"/>
        <v>248000</v>
      </c>
      <c r="L68" s="5">
        <f t="shared" si="5"/>
        <v>247000</v>
      </c>
      <c r="M68" s="5">
        <f t="shared" si="5"/>
        <v>520000</v>
      </c>
      <c r="N68" s="5">
        <f t="shared" si="5"/>
        <v>198000</v>
      </c>
      <c r="O68" s="5">
        <f t="shared" si="5"/>
        <v>20000</v>
      </c>
      <c r="P68" s="42">
        <f>SUM(K68:O68)</f>
        <v>1233000</v>
      </c>
      <c r="Q68" s="156">
        <f>SUM(G68:J68)</f>
        <v>19.05</v>
      </c>
    </row>
    <row r="69" spans="1:17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</row>
    <row r="70" ht="13.5" thickTop="1"/>
  </sheetData>
  <printOptions gridLines="1" headings="1"/>
  <pageMargins left="0.85" right="0.75" top="1" bottom="0.32" header="1.1" footer="0.18"/>
  <pageSetup fitToHeight="1" fitToWidth="1" horizontalDpi="600" verticalDpi="600" orientation="portrait" paperSize="11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pane xSplit="6" ySplit="5" topLeftCell="G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28125" style="3" customWidth="1"/>
    <col min="7" max="7" width="9.28125" style="0" customWidth="1"/>
    <col min="8" max="8" width="8.8515625" style="0" customWidth="1"/>
    <col min="10" max="10" width="11.00390625" style="0" customWidth="1"/>
    <col min="11" max="11" width="11.140625" style="2" bestFit="1" customWidth="1"/>
    <col min="12" max="12" width="11.140625" style="2" customWidth="1"/>
    <col min="13" max="13" width="14.00390625" style="2" customWidth="1"/>
    <col min="14" max="14" width="11.140625" style="2" bestFit="1" customWidth="1"/>
    <col min="15" max="15" width="12.28125" style="2" customWidth="1"/>
    <col min="16" max="16" width="13.00390625" style="45" customWidth="1"/>
    <col min="17" max="17" width="11.421875" style="2" customWidth="1"/>
  </cols>
  <sheetData>
    <row r="1" spans="1:17" ht="18">
      <c r="A1" s="157" t="s">
        <v>110</v>
      </c>
      <c r="C1" s="51"/>
      <c r="D1" s="52"/>
      <c r="E1" s="52"/>
      <c r="F1" s="53"/>
      <c r="G1" s="51"/>
      <c r="H1" s="51"/>
      <c r="I1" s="51"/>
      <c r="J1" s="51"/>
      <c r="K1" s="67">
        <v>2008</v>
      </c>
      <c r="L1" s="52"/>
      <c r="M1" s="52"/>
      <c r="N1" s="52"/>
      <c r="O1" s="54" t="s">
        <v>95</v>
      </c>
      <c r="Q1" s="52"/>
    </row>
    <row r="2" ht="13.5" thickBot="1">
      <c r="O2" t="s">
        <v>111</v>
      </c>
    </row>
    <row r="3" spans="1:17" ht="13.5" thickTop="1">
      <c r="A3" s="25"/>
      <c r="B3" s="15"/>
      <c r="C3" s="15"/>
      <c r="D3" s="17"/>
      <c r="E3" s="48"/>
      <c r="F3" s="20"/>
      <c r="G3" s="16" t="s">
        <v>0</v>
      </c>
      <c r="H3" s="16" t="s">
        <v>3</v>
      </c>
      <c r="I3" s="16" t="s">
        <v>3</v>
      </c>
      <c r="J3" s="16" t="s">
        <v>3</v>
      </c>
      <c r="K3" s="17" t="s">
        <v>4</v>
      </c>
      <c r="L3" s="17" t="s">
        <v>23</v>
      </c>
      <c r="M3" s="17" t="s">
        <v>25</v>
      </c>
      <c r="N3" s="17" t="s">
        <v>5</v>
      </c>
      <c r="O3" s="17" t="s">
        <v>5</v>
      </c>
      <c r="P3" s="93" t="s">
        <v>61</v>
      </c>
      <c r="Q3" s="48" t="s">
        <v>61</v>
      </c>
    </row>
    <row r="4" spans="1:17" ht="12.75">
      <c r="A4" s="28" t="s">
        <v>61</v>
      </c>
      <c r="B4" s="1"/>
      <c r="C4" s="1"/>
      <c r="D4" s="19"/>
      <c r="E4" s="49"/>
      <c r="F4" s="21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9"/>
      <c r="L4" s="19" t="s">
        <v>24</v>
      </c>
      <c r="M4" s="19" t="s">
        <v>26</v>
      </c>
      <c r="N4" s="19" t="s">
        <v>6</v>
      </c>
      <c r="O4" s="19" t="s">
        <v>7</v>
      </c>
      <c r="P4" s="39" t="s">
        <v>3</v>
      </c>
      <c r="Q4" s="94" t="s">
        <v>81</v>
      </c>
    </row>
    <row r="5" spans="1:17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4"/>
      <c r="L5" s="14"/>
      <c r="M5" s="14"/>
      <c r="N5" s="14"/>
      <c r="O5" s="14"/>
      <c r="P5" s="95" t="s">
        <v>43</v>
      </c>
      <c r="Q5" s="96" t="s">
        <v>43</v>
      </c>
    </row>
    <row r="6" spans="1:17" s="61" customFormat="1" ht="13.5" thickTop="1">
      <c r="A6" s="151">
        <v>1</v>
      </c>
      <c r="B6" s="152" t="s">
        <v>46</v>
      </c>
      <c r="C6" s="88"/>
      <c r="D6" s="87"/>
      <c r="E6" s="87"/>
      <c r="F6" s="56"/>
      <c r="K6" s="62"/>
      <c r="L6" s="62"/>
      <c r="M6" s="62"/>
      <c r="N6" s="62"/>
      <c r="O6" s="62"/>
      <c r="P6" s="103"/>
      <c r="Q6" s="104"/>
    </row>
    <row r="7" spans="1:17" s="61" customFormat="1" ht="12.75">
      <c r="A7" s="69">
        <v>1.1</v>
      </c>
      <c r="C7" s="61" t="s">
        <v>8</v>
      </c>
      <c r="D7" s="62"/>
      <c r="E7" s="62"/>
      <c r="F7" s="70">
        <v>1</v>
      </c>
      <c r="G7" s="61">
        <v>1</v>
      </c>
      <c r="H7" s="61">
        <v>2</v>
      </c>
      <c r="J7" s="61">
        <v>2</v>
      </c>
      <c r="K7" s="62">
        <v>100000</v>
      </c>
      <c r="L7" s="62">
        <v>147000</v>
      </c>
      <c r="M7" s="62"/>
      <c r="N7" s="62">
        <v>2000</v>
      </c>
      <c r="O7" s="62">
        <v>1000</v>
      </c>
      <c r="P7" s="97">
        <f>SUM(G7:J7)</f>
        <v>5</v>
      </c>
      <c r="Q7" s="98">
        <f>SUM(K7:O7)</f>
        <v>250000</v>
      </c>
    </row>
    <row r="8" spans="1:17" s="61" customFormat="1" ht="12.75">
      <c r="A8" s="69">
        <v>1.2</v>
      </c>
      <c r="C8" s="61" t="s">
        <v>9</v>
      </c>
      <c r="D8" s="62"/>
      <c r="E8" s="62"/>
      <c r="F8" s="70">
        <v>2</v>
      </c>
      <c r="G8" s="61">
        <v>0.5</v>
      </c>
      <c r="H8" s="61">
        <v>1</v>
      </c>
      <c r="J8" s="61">
        <v>1</v>
      </c>
      <c r="K8" s="62">
        <v>30000</v>
      </c>
      <c r="L8" s="62"/>
      <c r="M8" s="62"/>
      <c r="N8" s="62">
        <v>4000</v>
      </c>
      <c r="O8" s="62">
        <v>2000</v>
      </c>
      <c r="P8" s="97">
        <f>SUM(G8:J8)</f>
        <v>2.5</v>
      </c>
      <c r="Q8" s="98">
        <f>SUM(K8:O8)</f>
        <v>36000</v>
      </c>
    </row>
    <row r="9" spans="1:17" s="61" customFormat="1" ht="12.75">
      <c r="A9" s="69" t="s">
        <v>96</v>
      </c>
      <c r="D9" s="62" t="s">
        <v>98</v>
      </c>
      <c r="E9" s="62"/>
      <c r="F9" s="70">
        <v>2</v>
      </c>
      <c r="K9" s="62"/>
      <c r="L9" s="62"/>
      <c r="M9" s="62"/>
      <c r="N9" s="62"/>
      <c r="O9" s="62"/>
      <c r="P9" s="97"/>
      <c r="Q9" s="98"/>
    </row>
    <row r="10" spans="1:17" s="61" customFormat="1" ht="12.75">
      <c r="A10" s="69" t="s">
        <v>96</v>
      </c>
      <c r="D10" s="62" t="s">
        <v>97</v>
      </c>
      <c r="E10" s="62"/>
      <c r="F10" s="70">
        <v>2</v>
      </c>
      <c r="K10" s="62"/>
      <c r="L10" s="62"/>
      <c r="M10" s="62"/>
      <c r="N10" s="62"/>
      <c r="O10" s="62"/>
      <c r="P10" s="97"/>
      <c r="Q10" s="98"/>
    </row>
    <row r="11" spans="1:17" s="61" customFormat="1" ht="12.75">
      <c r="A11" s="69">
        <v>1.3</v>
      </c>
      <c r="C11" s="61" t="s">
        <v>99</v>
      </c>
      <c r="D11" s="62"/>
      <c r="E11" s="62"/>
      <c r="F11" s="70">
        <v>2</v>
      </c>
      <c r="G11" s="61">
        <v>0.5</v>
      </c>
      <c r="H11" s="61">
        <v>2</v>
      </c>
      <c r="J11" s="61">
        <v>1</v>
      </c>
      <c r="K11" s="62">
        <v>15000</v>
      </c>
      <c r="L11" s="62"/>
      <c r="M11" s="62"/>
      <c r="N11" s="62">
        <v>4000</v>
      </c>
      <c r="O11" s="62">
        <v>2000</v>
      </c>
      <c r="P11" s="97">
        <f>SUM(G11:J11)</f>
        <v>3.5</v>
      </c>
      <c r="Q11" s="98">
        <f>SUM(K11:O11)</f>
        <v>21000</v>
      </c>
    </row>
    <row r="12" spans="1:17" s="61" customFormat="1" ht="12.75">
      <c r="A12" s="69">
        <v>1.4</v>
      </c>
      <c r="C12" s="61" t="s">
        <v>29</v>
      </c>
      <c r="D12" s="62"/>
      <c r="E12" s="62"/>
      <c r="F12" s="70">
        <v>1</v>
      </c>
      <c r="G12" s="61">
        <v>0.2</v>
      </c>
      <c r="K12" s="62"/>
      <c r="L12" s="62"/>
      <c r="M12" s="62"/>
      <c r="N12" s="62"/>
      <c r="O12" s="62">
        <v>3000</v>
      </c>
      <c r="P12" s="97">
        <f>SUM(G12:J12)</f>
        <v>0.2</v>
      </c>
      <c r="Q12" s="98">
        <f>SUM(K12:O12)</f>
        <v>3000</v>
      </c>
    </row>
    <row r="13" spans="1:17" s="61" customFormat="1" ht="12.75">
      <c r="A13" s="69"/>
      <c r="D13" s="62"/>
      <c r="E13" s="62"/>
      <c r="F13" s="70"/>
      <c r="K13" s="62"/>
      <c r="L13" s="62"/>
      <c r="M13" s="62"/>
      <c r="N13" s="62"/>
      <c r="O13" s="62"/>
      <c r="P13" s="97"/>
      <c r="Q13" s="98"/>
    </row>
    <row r="14" spans="1:17" s="61" customFormat="1" ht="12.75">
      <c r="A14" s="151">
        <v>2</v>
      </c>
      <c r="B14" s="152" t="s">
        <v>10</v>
      </c>
      <c r="D14" s="62"/>
      <c r="E14" s="62"/>
      <c r="F14" s="70"/>
      <c r="G14" s="63"/>
      <c r="H14" s="63"/>
      <c r="I14" s="63"/>
      <c r="J14" s="63"/>
      <c r="K14" s="63"/>
      <c r="L14" s="63"/>
      <c r="M14" s="63"/>
      <c r="N14" s="63"/>
      <c r="O14" s="63"/>
      <c r="P14" s="97"/>
      <c r="Q14" s="98"/>
    </row>
    <row r="15" spans="1:17" s="61" customFormat="1" ht="12.75">
      <c r="A15" s="151">
        <v>2.1</v>
      </c>
      <c r="B15" s="152"/>
      <c r="C15" s="152" t="s">
        <v>11</v>
      </c>
      <c r="D15" s="62"/>
      <c r="E15" s="62"/>
      <c r="F15" s="70">
        <v>1</v>
      </c>
      <c r="H15" s="61">
        <v>1</v>
      </c>
      <c r="J15" s="61">
        <v>2</v>
      </c>
      <c r="K15" s="62">
        <v>20000</v>
      </c>
      <c r="L15" s="62">
        <v>100000</v>
      </c>
      <c r="M15" s="62"/>
      <c r="N15" s="62">
        <v>4000</v>
      </c>
      <c r="O15" s="62">
        <v>4000</v>
      </c>
      <c r="P15" s="97">
        <f aca="true" t="shared" si="0" ref="P15:P20">SUM(G15:J15)</f>
        <v>3</v>
      </c>
      <c r="Q15" s="98">
        <f aca="true" t="shared" si="1" ref="Q15:Q20">SUM(K15:O15)</f>
        <v>128000</v>
      </c>
    </row>
    <row r="16" spans="1:17" s="61" customFormat="1" ht="12.75">
      <c r="A16" s="69" t="s">
        <v>52</v>
      </c>
      <c r="D16" s="61" t="s">
        <v>12</v>
      </c>
      <c r="F16" s="70">
        <v>2</v>
      </c>
      <c r="H16" s="61">
        <v>2</v>
      </c>
      <c r="J16" s="61">
        <v>3</v>
      </c>
      <c r="K16" s="62">
        <v>50000</v>
      </c>
      <c r="L16" s="62"/>
      <c r="M16" s="62"/>
      <c r="N16" s="62">
        <v>4000</v>
      </c>
      <c r="O16" s="62">
        <v>4000</v>
      </c>
      <c r="P16" s="97">
        <f t="shared" si="0"/>
        <v>5</v>
      </c>
      <c r="Q16" s="98">
        <f t="shared" si="1"/>
        <v>58000</v>
      </c>
    </row>
    <row r="17" spans="1:17" s="61" customFormat="1" ht="12.75">
      <c r="A17" s="69" t="s">
        <v>53</v>
      </c>
      <c r="D17" s="61" t="s">
        <v>100</v>
      </c>
      <c r="F17" s="70">
        <v>1</v>
      </c>
      <c r="H17" s="61">
        <v>0.5</v>
      </c>
      <c r="J17" s="61">
        <v>0.25</v>
      </c>
      <c r="K17" s="62">
        <v>35000</v>
      </c>
      <c r="L17" s="62"/>
      <c r="M17" s="62"/>
      <c r="N17" s="62">
        <v>2000</v>
      </c>
      <c r="O17" s="62">
        <v>1000</v>
      </c>
      <c r="P17" s="97">
        <f t="shared" si="0"/>
        <v>0.75</v>
      </c>
      <c r="Q17" s="98">
        <f t="shared" si="1"/>
        <v>38000</v>
      </c>
    </row>
    <row r="18" spans="1:17" s="61" customFormat="1" ht="12.75">
      <c r="A18" s="69" t="s">
        <v>54</v>
      </c>
      <c r="D18" s="61" t="s">
        <v>13</v>
      </c>
      <c r="F18" s="70">
        <v>1</v>
      </c>
      <c r="H18" s="61">
        <v>0.5</v>
      </c>
      <c r="J18" s="61">
        <v>0.25</v>
      </c>
      <c r="K18" s="62">
        <v>35000</v>
      </c>
      <c r="L18" s="62"/>
      <c r="M18" s="62"/>
      <c r="N18" s="62">
        <v>2000</v>
      </c>
      <c r="O18" s="62">
        <v>1000</v>
      </c>
      <c r="P18" s="97">
        <f t="shared" si="0"/>
        <v>0.75</v>
      </c>
      <c r="Q18" s="98">
        <f t="shared" si="1"/>
        <v>38000</v>
      </c>
    </row>
    <row r="19" spans="1:17" s="61" customFormat="1" ht="12.75">
      <c r="A19" s="69" t="s">
        <v>55</v>
      </c>
      <c r="D19" s="61" t="s">
        <v>101</v>
      </c>
      <c r="F19" s="70">
        <v>1</v>
      </c>
      <c r="H19" s="61">
        <v>0.5</v>
      </c>
      <c r="J19" s="61">
        <v>0.25</v>
      </c>
      <c r="K19" s="62">
        <v>35000</v>
      </c>
      <c r="L19" s="62"/>
      <c r="M19" s="62"/>
      <c r="N19" s="62">
        <v>2000</v>
      </c>
      <c r="O19" s="62">
        <v>1000</v>
      </c>
      <c r="P19" s="97">
        <f t="shared" si="0"/>
        <v>0.75</v>
      </c>
      <c r="Q19" s="98">
        <f t="shared" si="1"/>
        <v>38000</v>
      </c>
    </row>
    <row r="20" spans="1:17" s="61" customFormat="1" ht="12.75">
      <c r="A20" s="69" t="s">
        <v>56</v>
      </c>
      <c r="D20" s="61" t="s">
        <v>102</v>
      </c>
      <c r="F20" s="70">
        <v>2</v>
      </c>
      <c r="H20" s="61">
        <v>0.5</v>
      </c>
      <c r="J20" s="61">
        <v>1</v>
      </c>
      <c r="K20" s="62">
        <v>35000</v>
      </c>
      <c r="L20" s="62"/>
      <c r="M20" s="62"/>
      <c r="N20" s="62">
        <v>2000</v>
      </c>
      <c r="O20" s="62">
        <v>1000</v>
      </c>
      <c r="P20" s="97">
        <f t="shared" si="0"/>
        <v>1.5</v>
      </c>
      <c r="Q20" s="98">
        <f t="shared" si="1"/>
        <v>38000</v>
      </c>
    </row>
    <row r="21" spans="1:17" s="61" customFormat="1" ht="12.75">
      <c r="A21" s="151">
        <v>2.2</v>
      </c>
      <c r="B21" s="152"/>
      <c r="C21" s="153" t="s">
        <v>47</v>
      </c>
      <c r="D21" s="62"/>
      <c r="E21" s="62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97"/>
      <c r="Q21" s="98"/>
    </row>
    <row r="22" spans="1:17" s="61" customFormat="1" ht="12.75">
      <c r="A22" s="69" t="s">
        <v>57</v>
      </c>
      <c r="C22" s="71"/>
      <c r="D22" s="71" t="s">
        <v>48</v>
      </c>
      <c r="E22" s="62"/>
      <c r="F22" s="70">
        <v>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97">
        <f>SUM(G23:J35)</f>
        <v>1.9000000000000004</v>
      </c>
      <c r="Q22" s="98">
        <f>SUM(K23:O35)</f>
        <v>330750</v>
      </c>
    </row>
    <row r="23" spans="1:17" s="61" customFormat="1" ht="12.75">
      <c r="A23" s="69"/>
      <c r="D23" s="62"/>
      <c r="E23" s="62" t="s">
        <v>69</v>
      </c>
      <c r="F23" s="70">
        <v>1</v>
      </c>
      <c r="G23" s="61">
        <v>0.55</v>
      </c>
      <c r="J23" s="61">
        <v>0.2</v>
      </c>
      <c r="K23" s="62"/>
      <c r="L23" s="62"/>
      <c r="M23" s="62">
        <v>10000</v>
      </c>
      <c r="N23" s="62"/>
      <c r="O23" s="62"/>
      <c r="P23" s="97"/>
      <c r="Q23" s="98"/>
    </row>
    <row r="24" spans="1:17" s="61" customFormat="1" ht="12.75">
      <c r="A24" s="69"/>
      <c r="D24" s="62"/>
      <c r="E24" s="62" t="s">
        <v>70</v>
      </c>
      <c r="F24" s="70">
        <v>1</v>
      </c>
      <c r="K24" s="62"/>
      <c r="L24" s="62"/>
      <c r="M24" s="62"/>
      <c r="N24" s="62"/>
      <c r="O24" s="62"/>
      <c r="P24" s="97"/>
      <c r="Q24" s="98"/>
    </row>
    <row r="25" spans="1:17" s="61" customFormat="1" ht="12.75">
      <c r="A25" s="69"/>
      <c r="D25" s="62"/>
      <c r="E25" s="72" t="s">
        <v>71</v>
      </c>
      <c r="F25" s="70">
        <v>1</v>
      </c>
      <c r="J25" s="61">
        <v>0.1</v>
      </c>
      <c r="K25" s="62"/>
      <c r="L25" s="62"/>
      <c r="M25" s="62">
        <v>10000</v>
      </c>
      <c r="N25" s="62"/>
      <c r="O25" s="62"/>
      <c r="P25" s="97"/>
      <c r="Q25" s="98"/>
    </row>
    <row r="26" spans="1:17" s="61" customFormat="1" ht="12.75">
      <c r="A26" s="69"/>
      <c r="D26" s="62"/>
      <c r="E26" s="72" t="s">
        <v>72</v>
      </c>
      <c r="F26" s="70">
        <v>1</v>
      </c>
      <c r="K26" s="62"/>
      <c r="L26" s="62"/>
      <c r="M26" s="62"/>
      <c r="N26" s="62"/>
      <c r="O26" s="62"/>
      <c r="P26" s="97"/>
      <c r="Q26" s="98"/>
    </row>
    <row r="27" spans="1:17" s="61" customFormat="1" ht="12.75">
      <c r="A27" s="69"/>
      <c r="D27" s="62"/>
      <c r="E27" s="72" t="s">
        <v>73</v>
      </c>
      <c r="F27" s="70">
        <v>1</v>
      </c>
      <c r="J27" s="61">
        <v>0.1</v>
      </c>
      <c r="K27" s="62"/>
      <c r="L27" s="62"/>
      <c r="M27" s="62"/>
      <c r="N27" s="62"/>
      <c r="O27" s="62"/>
      <c r="P27" s="97"/>
      <c r="Q27" s="98"/>
    </row>
    <row r="28" spans="1:17" s="61" customFormat="1" ht="12.75">
      <c r="A28" s="69"/>
      <c r="B28" s="72"/>
      <c r="D28" s="62"/>
      <c r="E28" s="72" t="s">
        <v>74</v>
      </c>
      <c r="F28" s="70">
        <v>1</v>
      </c>
      <c r="G28" s="61">
        <v>0.05</v>
      </c>
      <c r="H28" s="61">
        <v>0.05</v>
      </c>
      <c r="I28" s="61">
        <v>0.1</v>
      </c>
      <c r="J28" s="61">
        <v>0.05</v>
      </c>
      <c r="K28" s="62"/>
      <c r="L28" s="62"/>
      <c r="M28" s="62"/>
      <c r="N28" s="62"/>
      <c r="O28" s="62"/>
      <c r="P28" s="97"/>
      <c r="Q28" s="98"/>
    </row>
    <row r="29" spans="1:17" s="61" customFormat="1" ht="12.75">
      <c r="A29" s="69"/>
      <c r="B29" s="72"/>
      <c r="D29" s="62"/>
      <c r="E29" s="73" t="s">
        <v>75</v>
      </c>
      <c r="F29" s="70">
        <v>1</v>
      </c>
      <c r="G29" s="61">
        <v>0.2</v>
      </c>
      <c r="I29" s="61">
        <v>0.1</v>
      </c>
      <c r="J29" s="61">
        <v>0.2</v>
      </c>
      <c r="K29" s="62"/>
      <c r="L29" s="62"/>
      <c r="M29" s="62"/>
      <c r="N29" s="62"/>
      <c r="O29" s="62"/>
      <c r="P29" s="97"/>
      <c r="Q29" s="98"/>
    </row>
    <row r="30" spans="1:17" s="61" customFormat="1" ht="12.75">
      <c r="A30" s="69"/>
      <c r="B30" s="72"/>
      <c r="D30" s="62"/>
      <c r="E30" s="72" t="s">
        <v>76</v>
      </c>
      <c r="F30" s="70">
        <v>1</v>
      </c>
      <c r="K30" s="62"/>
      <c r="L30" s="62"/>
      <c r="M30" s="62"/>
      <c r="N30" s="62"/>
      <c r="O30" s="62"/>
      <c r="P30" s="97"/>
      <c r="Q30" s="98"/>
    </row>
    <row r="31" spans="1:17" s="61" customFormat="1" ht="12.75">
      <c r="A31" s="69"/>
      <c r="B31" s="72"/>
      <c r="D31" s="62"/>
      <c r="E31" s="72" t="s">
        <v>37</v>
      </c>
      <c r="F31" s="70">
        <v>1</v>
      </c>
      <c r="H31" s="61">
        <v>0.05</v>
      </c>
      <c r="I31" s="61">
        <v>0.1</v>
      </c>
      <c r="J31" s="61">
        <v>0.05</v>
      </c>
      <c r="K31" s="62"/>
      <c r="M31" s="62"/>
      <c r="N31" s="62"/>
      <c r="O31" s="62"/>
      <c r="P31" s="97"/>
      <c r="Q31" s="98"/>
    </row>
    <row r="32" spans="1:17" s="61" customFormat="1" ht="12.75">
      <c r="A32" s="69"/>
      <c r="B32" s="72"/>
      <c r="D32" s="62"/>
      <c r="E32" s="72" t="s">
        <v>77</v>
      </c>
      <c r="F32" s="70">
        <v>1</v>
      </c>
      <c r="K32" s="62"/>
      <c r="M32" s="62"/>
      <c r="N32" s="62">
        <v>4000</v>
      </c>
      <c r="O32" s="62"/>
      <c r="P32" s="97"/>
      <c r="Q32" s="98"/>
    </row>
    <row r="33" spans="1:17" s="61" customFormat="1" ht="12.75">
      <c r="A33" s="69"/>
      <c r="B33" s="72"/>
      <c r="D33" s="62"/>
      <c r="E33" s="72" t="s">
        <v>80</v>
      </c>
      <c r="F33" s="70">
        <v>1</v>
      </c>
      <c r="K33" s="62"/>
      <c r="L33" s="62"/>
      <c r="M33" s="62">
        <v>300000</v>
      </c>
      <c r="N33" s="62"/>
      <c r="O33" s="62"/>
      <c r="P33" s="97"/>
      <c r="Q33" s="98"/>
    </row>
    <row r="34" spans="1:17" s="61" customFormat="1" ht="12.75">
      <c r="A34" s="69"/>
      <c r="B34" s="72"/>
      <c r="D34" s="62"/>
      <c r="E34" s="72" t="s">
        <v>79</v>
      </c>
      <c r="F34" s="70">
        <v>1</v>
      </c>
      <c r="K34" s="62">
        <v>3000</v>
      </c>
      <c r="L34" s="62"/>
      <c r="M34" s="62"/>
      <c r="N34" s="62"/>
      <c r="O34" s="62"/>
      <c r="P34" s="97"/>
      <c r="Q34" s="98"/>
    </row>
    <row r="35" spans="1:17" s="61" customFormat="1" ht="12.75">
      <c r="A35" s="69"/>
      <c r="B35" s="72"/>
      <c r="D35" s="62"/>
      <c r="E35" s="73" t="s">
        <v>78</v>
      </c>
      <c r="F35" s="70">
        <v>1</v>
      </c>
      <c r="K35" s="62">
        <v>3750</v>
      </c>
      <c r="L35" s="62"/>
      <c r="M35" s="62"/>
      <c r="N35" s="62"/>
      <c r="O35" s="62"/>
      <c r="P35" s="97"/>
      <c r="Q35" s="98"/>
    </row>
    <row r="36" spans="1:17" s="61" customFormat="1" ht="12.75">
      <c r="A36" s="151">
        <v>2.3</v>
      </c>
      <c r="B36" s="152"/>
      <c r="C36" s="152" t="s">
        <v>49</v>
      </c>
      <c r="D36" s="62"/>
      <c r="E36" s="62"/>
      <c r="F36" s="70"/>
      <c r="K36" s="62"/>
      <c r="L36" s="62"/>
      <c r="M36" s="62"/>
      <c r="N36" s="62"/>
      <c r="O36" s="62"/>
      <c r="P36" s="97"/>
      <c r="Q36" s="98"/>
    </row>
    <row r="37" spans="1:17" s="61" customFormat="1" ht="12.75" customHeight="1">
      <c r="A37" s="151" t="s">
        <v>58</v>
      </c>
      <c r="B37" s="152"/>
      <c r="C37" s="152"/>
      <c r="D37" s="152" t="s">
        <v>30</v>
      </c>
      <c r="E37" s="62"/>
      <c r="F37" s="70">
        <v>2</v>
      </c>
      <c r="G37" s="83"/>
      <c r="H37" s="83"/>
      <c r="I37" s="83"/>
      <c r="J37" s="83"/>
      <c r="K37" s="84"/>
      <c r="L37" s="84"/>
      <c r="M37" s="84"/>
      <c r="N37" s="84"/>
      <c r="O37" s="84"/>
      <c r="P37" s="97">
        <f>SUM(G38:J45)</f>
        <v>0.45</v>
      </c>
      <c r="Q37" s="98">
        <f>SUM(K38:O45)</f>
        <v>55000</v>
      </c>
    </row>
    <row r="38" spans="1:17" s="61" customFormat="1" ht="12.75">
      <c r="A38" s="69"/>
      <c r="D38" s="62"/>
      <c r="E38" s="61" t="s">
        <v>62</v>
      </c>
      <c r="F38" s="70">
        <v>2</v>
      </c>
      <c r="H38" s="61">
        <v>0.25</v>
      </c>
      <c r="J38" s="61">
        <v>0.2</v>
      </c>
      <c r="K38" s="62"/>
      <c r="L38" s="62">
        <v>55000</v>
      </c>
      <c r="M38" s="62"/>
      <c r="N38" s="62"/>
      <c r="O38" s="62"/>
      <c r="P38" s="97"/>
      <c r="Q38" s="98"/>
    </row>
    <row r="39" spans="1:17" s="61" customFormat="1" ht="12.75">
      <c r="A39" s="69"/>
      <c r="D39" s="62"/>
      <c r="E39" s="61" t="s">
        <v>31</v>
      </c>
      <c r="F39" s="70">
        <v>2</v>
      </c>
      <c r="K39" s="62"/>
      <c r="L39" s="62"/>
      <c r="M39" s="62"/>
      <c r="N39" s="62"/>
      <c r="O39" s="62"/>
      <c r="P39" s="97"/>
      <c r="Q39" s="98"/>
    </row>
    <row r="40" spans="1:17" s="61" customFormat="1" ht="12.75">
      <c r="A40" s="69"/>
      <c r="D40" s="62"/>
      <c r="E40" s="61" t="s">
        <v>32</v>
      </c>
      <c r="F40" s="70">
        <v>2</v>
      </c>
      <c r="K40" s="62"/>
      <c r="L40" s="62"/>
      <c r="M40" s="62"/>
      <c r="N40" s="62"/>
      <c r="O40" s="62"/>
      <c r="P40" s="97"/>
      <c r="Q40" s="98"/>
    </row>
    <row r="41" spans="1:17" s="61" customFormat="1" ht="12.75">
      <c r="A41" s="69"/>
      <c r="D41" s="62"/>
      <c r="E41" s="61" t="s">
        <v>33</v>
      </c>
      <c r="F41" s="70">
        <v>2</v>
      </c>
      <c r="K41" s="62"/>
      <c r="L41" s="62"/>
      <c r="M41" s="62"/>
      <c r="N41" s="62"/>
      <c r="O41" s="62"/>
      <c r="P41" s="97"/>
      <c r="Q41" s="98"/>
    </row>
    <row r="42" spans="1:17" s="61" customFormat="1" ht="12.75">
      <c r="A42" s="69"/>
      <c r="D42" s="62"/>
      <c r="E42" s="61" t="s">
        <v>34</v>
      </c>
      <c r="F42" s="70">
        <v>2</v>
      </c>
      <c r="K42" s="62"/>
      <c r="L42" s="62"/>
      <c r="M42" s="62"/>
      <c r="N42" s="62"/>
      <c r="O42" s="62"/>
      <c r="P42" s="97"/>
      <c r="Q42" s="98"/>
    </row>
    <row r="43" spans="1:17" s="61" customFormat="1" ht="12.75">
      <c r="A43" s="69"/>
      <c r="D43" s="62"/>
      <c r="E43" s="61" t="s">
        <v>35</v>
      </c>
      <c r="F43" s="70">
        <v>2</v>
      </c>
      <c r="K43" s="62"/>
      <c r="L43" s="62"/>
      <c r="M43" s="62"/>
      <c r="N43" s="62"/>
      <c r="O43" s="62"/>
      <c r="P43" s="97"/>
      <c r="Q43" s="98"/>
    </row>
    <row r="44" spans="1:17" s="61" customFormat="1" ht="12.75">
      <c r="A44" s="69"/>
      <c r="D44" s="62"/>
      <c r="E44" s="61" t="s">
        <v>36</v>
      </c>
      <c r="F44" s="70">
        <v>2</v>
      </c>
      <c r="K44" s="62"/>
      <c r="L44" s="62"/>
      <c r="M44" s="62"/>
      <c r="N44" s="62"/>
      <c r="O44" s="62"/>
      <c r="P44" s="97"/>
      <c r="Q44" s="98"/>
    </row>
    <row r="45" spans="1:17" s="61" customFormat="1" ht="12.75">
      <c r="A45" s="69"/>
      <c r="D45" s="62"/>
      <c r="E45" s="61" t="s">
        <v>37</v>
      </c>
      <c r="F45" s="70">
        <v>2</v>
      </c>
      <c r="K45" s="62"/>
      <c r="L45" s="62"/>
      <c r="M45" s="62"/>
      <c r="N45" s="62"/>
      <c r="O45" s="62"/>
      <c r="P45" s="97"/>
      <c r="Q45" s="98"/>
    </row>
    <row r="46" spans="1:17" s="61" customFormat="1" ht="12.75">
      <c r="A46" s="154">
        <v>2.4</v>
      </c>
      <c r="B46" s="153"/>
      <c r="C46" s="153" t="s">
        <v>38</v>
      </c>
      <c r="D46" s="62"/>
      <c r="E46" s="62"/>
      <c r="F46" s="78"/>
      <c r="G46" s="83"/>
      <c r="H46" s="83"/>
      <c r="I46" s="83"/>
      <c r="J46" s="83"/>
      <c r="K46" s="84"/>
      <c r="L46" s="84"/>
      <c r="M46" s="84"/>
      <c r="N46" s="84"/>
      <c r="O46" s="84"/>
      <c r="P46" s="97"/>
      <c r="Q46" s="98"/>
    </row>
    <row r="47" spans="1:17" s="61" customFormat="1" ht="12.75">
      <c r="A47" s="69" t="s">
        <v>59</v>
      </c>
      <c r="B47" s="72"/>
      <c r="D47" s="72" t="s">
        <v>50</v>
      </c>
      <c r="E47" s="62"/>
      <c r="F47" s="70">
        <v>2</v>
      </c>
      <c r="H47" s="61">
        <v>1</v>
      </c>
      <c r="I47" s="61">
        <v>0</v>
      </c>
      <c r="J47" s="61">
        <v>2</v>
      </c>
      <c r="K47" s="62">
        <v>40000</v>
      </c>
      <c r="L47" s="62"/>
      <c r="M47" s="62"/>
      <c r="N47" s="62">
        <v>4000</v>
      </c>
      <c r="O47" s="62">
        <v>2000</v>
      </c>
      <c r="P47" s="97">
        <f>SUM(G47:J47)</f>
        <v>3</v>
      </c>
      <c r="Q47" s="98">
        <f>SUM(K47:O47)</f>
        <v>46000</v>
      </c>
    </row>
    <row r="48" spans="1:17" s="61" customFormat="1" ht="12.75">
      <c r="A48" s="69" t="s">
        <v>60</v>
      </c>
      <c r="B48" s="72"/>
      <c r="D48" s="72" t="s">
        <v>14</v>
      </c>
      <c r="E48" s="62"/>
      <c r="F48" s="70">
        <v>2</v>
      </c>
      <c r="G48" s="61">
        <v>0.5</v>
      </c>
      <c r="H48" s="61">
        <v>2</v>
      </c>
      <c r="I48" s="61">
        <v>0</v>
      </c>
      <c r="J48" s="61">
        <v>3</v>
      </c>
      <c r="K48" s="62">
        <v>100000</v>
      </c>
      <c r="L48" s="62">
        <v>100000</v>
      </c>
      <c r="M48" s="62"/>
      <c r="N48" s="62">
        <v>5000</v>
      </c>
      <c r="O48" s="62">
        <v>5000</v>
      </c>
      <c r="P48" s="97">
        <f>SUM(G48:J48)</f>
        <v>5.5</v>
      </c>
      <c r="Q48" s="98">
        <f>SUM(K48:O48)</f>
        <v>210000</v>
      </c>
    </row>
    <row r="49" spans="1:17" s="61" customFormat="1" ht="12.75">
      <c r="A49" s="69"/>
      <c r="B49" s="72"/>
      <c r="C49" s="72"/>
      <c r="D49" s="62"/>
      <c r="E49" s="62"/>
      <c r="F49" s="70"/>
      <c r="K49" s="62"/>
      <c r="L49" s="62"/>
      <c r="M49" s="62"/>
      <c r="N49" s="62"/>
      <c r="O49" s="62"/>
      <c r="P49" s="97"/>
      <c r="Q49" s="98"/>
    </row>
    <row r="50" spans="1:17" s="61" customFormat="1" ht="12.75">
      <c r="A50" s="151">
        <v>3</v>
      </c>
      <c r="B50" s="152" t="s">
        <v>51</v>
      </c>
      <c r="C50" s="72"/>
      <c r="D50" s="62"/>
      <c r="E50" s="62"/>
      <c r="F50" s="70"/>
      <c r="G50" s="83"/>
      <c r="H50" s="83"/>
      <c r="I50" s="83"/>
      <c r="J50" s="83"/>
      <c r="K50" s="84"/>
      <c r="L50" s="84"/>
      <c r="M50" s="84"/>
      <c r="N50" s="84"/>
      <c r="O50" s="84"/>
      <c r="P50" s="97"/>
      <c r="Q50" s="98"/>
    </row>
    <row r="51" spans="1:17" s="61" customFormat="1" ht="12.75">
      <c r="A51" s="69">
        <v>3.1</v>
      </c>
      <c r="B51" s="72"/>
      <c r="C51" s="73" t="s">
        <v>103</v>
      </c>
      <c r="D51" s="62"/>
      <c r="E51" s="62"/>
      <c r="F51" s="70">
        <v>2</v>
      </c>
      <c r="H51" s="61">
        <v>1</v>
      </c>
      <c r="I51" s="61">
        <v>0</v>
      </c>
      <c r="J51" s="61">
        <v>2</v>
      </c>
      <c r="K51" s="62">
        <v>8000</v>
      </c>
      <c r="L51" s="62"/>
      <c r="M51" s="62"/>
      <c r="N51" s="62">
        <v>4000</v>
      </c>
      <c r="O51" s="62">
        <v>2000</v>
      </c>
      <c r="P51" s="97">
        <f>SUM(G51:J51)</f>
        <v>3</v>
      </c>
      <c r="Q51" s="98">
        <f>SUM(K51:O51)</f>
        <v>14000</v>
      </c>
    </row>
    <row r="52" spans="1:17" s="61" customFormat="1" ht="12.75">
      <c r="A52" s="69">
        <v>3.2</v>
      </c>
      <c r="B52" s="72"/>
      <c r="C52" s="73" t="s">
        <v>104</v>
      </c>
      <c r="D52" s="62"/>
      <c r="E52" s="62"/>
      <c r="F52" s="70">
        <v>2</v>
      </c>
      <c r="G52" s="61">
        <v>0.5</v>
      </c>
      <c r="H52" s="61">
        <v>0.5</v>
      </c>
      <c r="J52" s="61">
        <v>1</v>
      </c>
      <c r="K52" s="62">
        <v>20000</v>
      </c>
      <c r="L52" s="62"/>
      <c r="M52" s="62"/>
      <c r="N52" s="62">
        <v>2000</v>
      </c>
      <c r="O52" s="62">
        <v>2000</v>
      </c>
      <c r="P52" s="97">
        <f>SUM(G52:J52)</f>
        <v>2</v>
      </c>
      <c r="Q52" s="98">
        <f>SUM(K52:O52)</f>
        <v>24000</v>
      </c>
    </row>
    <row r="53" spans="1:17" s="61" customFormat="1" ht="12.75">
      <c r="A53" s="69">
        <v>3.3</v>
      </c>
      <c r="B53" s="72"/>
      <c r="C53" s="73" t="s">
        <v>105</v>
      </c>
      <c r="D53" s="62"/>
      <c r="E53" s="62"/>
      <c r="F53" s="70">
        <v>1</v>
      </c>
      <c r="G53" s="61">
        <v>0.5</v>
      </c>
      <c r="H53" s="61">
        <v>0.75</v>
      </c>
      <c r="J53" s="61">
        <v>1</v>
      </c>
      <c r="K53" s="62">
        <v>20000</v>
      </c>
      <c r="L53" s="62"/>
      <c r="M53" s="62"/>
      <c r="N53" s="62">
        <v>100000</v>
      </c>
      <c r="O53" s="62">
        <v>5000</v>
      </c>
      <c r="P53" s="97">
        <f>SUM(G53:J53)</f>
        <v>2.25</v>
      </c>
      <c r="Q53" s="98">
        <f>SUM(K53:O53)</f>
        <v>125000</v>
      </c>
    </row>
    <row r="54" spans="1:17" s="61" customFormat="1" ht="12.75">
      <c r="A54" s="154">
        <v>3.4</v>
      </c>
      <c r="B54" s="152"/>
      <c r="C54" s="152" t="s">
        <v>15</v>
      </c>
      <c r="D54" s="62"/>
      <c r="E54" s="62"/>
      <c r="F54" s="70"/>
      <c r="G54" s="83"/>
      <c r="H54" s="83"/>
      <c r="I54" s="83"/>
      <c r="J54" s="83"/>
      <c r="K54" s="84"/>
      <c r="L54" s="84"/>
      <c r="M54" s="84"/>
      <c r="N54" s="84"/>
      <c r="O54" s="84"/>
      <c r="P54" s="97"/>
      <c r="Q54" s="98"/>
    </row>
    <row r="55" spans="1:17" s="61" customFormat="1" ht="12.75">
      <c r="A55" s="146" t="s">
        <v>63</v>
      </c>
      <c r="D55" s="62" t="s">
        <v>92</v>
      </c>
      <c r="E55" s="62"/>
      <c r="F55" s="70">
        <v>2</v>
      </c>
      <c r="G55" s="61">
        <v>0.5</v>
      </c>
      <c r="H55" s="61">
        <v>1.5</v>
      </c>
      <c r="I55" s="61">
        <v>0</v>
      </c>
      <c r="J55" s="61">
        <v>1</v>
      </c>
      <c r="K55" s="62">
        <v>30000</v>
      </c>
      <c r="L55" s="62"/>
      <c r="M55" s="62"/>
      <c r="N55" s="62">
        <v>10000</v>
      </c>
      <c r="O55" s="62">
        <v>4000</v>
      </c>
      <c r="P55" s="97">
        <f aca="true" t="shared" si="2" ref="P55:P61">SUM(G55:J55)</f>
        <v>3</v>
      </c>
      <c r="Q55" s="98">
        <f aca="true" t="shared" si="3" ref="Q55:Q61">SUM(K55:O55)</f>
        <v>44000</v>
      </c>
    </row>
    <row r="56" spans="1:17" s="61" customFormat="1" ht="12.75">
      <c r="A56" s="146" t="s">
        <v>91</v>
      </c>
      <c r="D56" s="61" t="s">
        <v>16</v>
      </c>
      <c r="E56" s="62"/>
      <c r="F56" s="70">
        <v>2</v>
      </c>
      <c r="G56" s="147"/>
      <c r="H56" s="147">
        <v>2</v>
      </c>
      <c r="I56" s="147"/>
      <c r="J56" s="147">
        <v>1</v>
      </c>
      <c r="K56" s="148">
        <v>15000</v>
      </c>
      <c r="L56" s="148"/>
      <c r="M56" s="148"/>
      <c r="N56" s="148"/>
      <c r="O56" s="148">
        <v>23000</v>
      </c>
      <c r="P56" s="149">
        <f t="shared" si="2"/>
        <v>3</v>
      </c>
      <c r="Q56" s="150">
        <f t="shared" si="3"/>
        <v>38000</v>
      </c>
    </row>
    <row r="57" spans="1:17" s="88" customFormat="1" ht="12.75">
      <c r="A57" s="69" t="s">
        <v>64</v>
      </c>
      <c r="B57" s="61"/>
      <c r="C57" s="61"/>
      <c r="D57" s="61" t="s">
        <v>17</v>
      </c>
      <c r="E57" s="62"/>
      <c r="F57" s="70">
        <v>2</v>
      </c>
      <c r="G57" s="61">
        <v>1</v>
      </c>
      <c r="H57" s="61"/>
      <c r="I57" s="61"/>
      <c r="J57" s="61"/>
      <c r="K57" s="91">
        <v>4000</v>
      </c>
      <c r="L57" s="86"/>
      <c r="M57" s="86"/>
      <c r="N57" s="87">
        <v>2000</v>
      </c>
      <c r="O57" s="87">
        <v>1000</v>
      </c>
      <c r="P57" s="99">
        <f t="shared" si="2"/>
        <v>1</v>
      </c>
      <c r="Q57" s="100">
        <f t="shared" si="3"/>
        <v>7000</v>
      </c>
    </row>
    <row r="58" spans="1:17" s="88" customFormat="1" ht="12.75">
      <c r="A58" s="89" t="s">
        <v>65</v>
      </c>
      <c r="D58" s="88" t="s">
        <v>94</v>
      </c>
      <c r="E58" s="87"/>
      <c r="F58" s="70">
        <v>2</v>
      </c>
      <c r="G58" s="61">
        <v>0.5</v>
      </c>
      <c r="H58" s="61">
        <v>0.5</v>
      </c>
      <c r="I58" s="61"/>
      <c r="J58" s="61"/>
      <c r="K58" s="91">
        <v>15000</v>
      </c>
      <c r="L58" s="86"/>
      <c r="M58" s="86"/>
      <c r="N58" s="87">
        <v>10000</v>
      </c>
      <c r="O58" s="87">
        <v>20000</v>
      </c>
      <c r="P58" s="99">
        <f>SUM(G58:J58)</f>
        <v>1</v>
      </c>
      <c r="Q58" s="100">
        <f>SUM(K58:O58)</f>
        <v>45000</v>
      </c>
    </row>
    <row r="59" spans="1:17" s="88" customFormat="1" ht="12.75">
      <c r="A59" s="89" t="s">
        <v>93</v>
      </c>
      <c r="D59" s="88" t="s">
        <v>18</v>
      </c>
      <c r="E59" s="87"/>
      <c r="F59" s="90">
        <v>2</v>
      </c>
      <c r="G59" s="88">
        <v>0.5</v>
      </c>
      <c r="H59" s="88">
        <v>0.3</v>
      </c>
      <c r="J59" s="88">
        <v>0.5</v>
      </c>
      <c r="K59" s="87"/>
      <c r="L59" s="87">
        <v>10000</v>
      </c>
      <c r="M59" s="87"/>
      <c r="N59" s="87">
        <v>2000</v>
      </c>
      <c r="O59" s="87">
        <v>2000</v>
      </c>
      <c r="P59" s="99">
        <f t="shared" si="2"/>
        <v>1.3</v>
      </c>
      <c r="Q59" s="100">
        <f t="shared" si="3"/>
        <v>14000</v>
      </c>
    </row>
    <row r="60" spans="1:17" s="88" customFormat="1" ht="12.75">
      <c r="A60" s="151">
        <v>3.5</v>
      </c>
      <c r="B60" s="152"/>
      <c r="C60" s="152" t="s">
        <v>106</v>
      </c>
      <c r="D60" s="87"/>
      <c r="E60" s="87"/>
      <c r="F60" s="90">
        <v>1</v>
      </c>
      <c r="G60" s="88">
        <v>0.5</v>
      </c>
      <c r="H60" s="88">
        <v>2</v>
      </c>
      <c r="I60" s="88">
        <v>0</v>
      </c>
      <c r="J60" s="88">
        <v>2</v>
      </c>
      <c r="K60" s="87">
        <v>50000</v>
      </c>
      <c r="L60" s="87"/>
      <c r="M60" s="87">
        <v>100000</v>
      </c>
      <c r="N60" s="87">
        <v>80000</v>
      </c>
      <c r="O60" s="87">
        <v>2000</v>
      </c>
      <c r="P60" s="99">
        <f t="shared" si="2"/>
        <v>4.5</v>
      </c>
      <c r="Q60" s="100">
        <f t="shared" si="3"/>
        <v>232000</v>
      </c>
    </row>
    <row r="61" spans="1:17" s="88" customFormat="1" ht="12.75">
      <c r="A61" s="151">
        <v>3.6</v>
      </c>
      <c r="B61" s="152"/>
      <c r="C61" s="152" t="s">
        <v>19</v>
      </c>
      <c r="D61" s="87"/>
      <c r="E61" s="87"/>
      <c r="F61" s="90">
        <v>2</v>
      </c>
      <c r="G61" s="88">
        <v>0.5</v>
      </c>
      <c r="H61" s="88">
        <v>1</v>
      </c>
      <c r="I61" s="88">
        <v>0</v>
      </c>
      <c r="J61" s="88">
        <v>1</v>
      </c>
      <c r="K61" s="87">
        <v>30000</v>
      </c>
      <c r="L61" s="87"/>
      <c r="M61" s="87"/>
      <c r="N61" s="87">
        <v>2000</v>
      </c>
      <c r="O61" s="87">
        <v>2000</v>
      </c>
      <c r="P61" s="99">
        <f t="shared" si="2"/>
        <v>2.5</v>
      </c>
      <c r="Q61" s="100">
        <f t="shared" si="3"/>
        <v>34000</v>
      </c>
    </row>
    <row r="62" spans="1:17" s="88" customFormat="1" ht="13.5" thickBot="1">
      <c r="A62" s="120"/>
      <c r="B62" s="121"/>
      <c r="C62" s="122"/>
      <c r="D62" s="123"/>
      <c r="E62" s="123"/>
      <c r="F62" s="124"/>
      <c r="G62" s="122"/>
      <c r="H62" s="122"/>
      <c r="I62" s="122"/>
      <c r="J62" s="122"/>
      <c r="K62" s="123"/>
      <c r="L62" s="123"/>
      <c r="M62" s="123"/>
      <c r="N62" s="123"/>
      <c r="O62" s="123"/>
      <c r="P62" s="125"/>
      <c r="Q62" s="126"/>
    </row>
    <row r="63" spans="1:17" s="88" customFormat="1" ht="13.5" thickTop="1">
      <c r="A63" s="127"/>
      <c r="B63" s="128"/>
      <c r="C63" s="128"/>
      <c r="D63" s="129"/>
      <c r="E63" s="129"/>
      <c r="F63" s="130"/>
      <c r="G63" s="128"/>
      <c r="H63" s="128"/>
      <c r="I63" s="128"/>
      <c r="J63" s="128"/>
      <c r="K63" s="129"/>
      <c r="L63" s="129"/>
      <c r="M63" s="129"/>
      <c r="N63" s="129"/>
      <c r="O63" s="129"/>
      <c r="P63" s="131"/>
      <c r="Q63" s="132"/>
    </row>
    <row r="64" spans="1:17" ht="12.75">
      <c r="A64" s="26"/>
      <c r="F64" s="23"/>
      <c r="K64"/>
      <c r="P64" s="42" t="s">
        <v>21</v>
      </c>
      <c r="Q64" s="43" t="s">
        <v>20</v>
      </c>
    </row>
    <row r="65" spans="1:17" ht="12.75">
      <c r="A65" s="65"/>
      <c r="B65" s="10"/>
      <c r="C65" s="4" t="s">
        <v>85</v>
      </c>
      <c r="D65" s="5"/>
      <c r="E65" s="5"/>
      <c r="F65" s="64" t="s">
        <v>109</v>
      </c>
      <c r="G65" s="101">
        <f aca="true" t="shared" si="4" ref="G65:M65">SUM(G$6:G$63)</f>
        <v>8</v>
      </c>
      <c r="H65" s="80">
        <f t="shared" si="4"/>
        <v>22.900000000000002</v>
      </c>
      <c r="I65" s="80">
        <f t="shared" si="4"/>
        <v>0.30000000000000004</v>
      </c>
      <c r="J65" s="80">
        <f t="shared" si="4"/>
        <v>26.15</v>
      </c>
      <c r="K65" s="5">
        <f t="shared" si="4"/>
        <v>693750</v>
      </c>
      <c r="L65" s="5">
        <f t="shared" si="4"/>
        <v>412000</v>
      </c>
      <c r="M65" s="5">
        <f t="shared" si="4"/>
        <v>420000</v>
      </c>
      <c r="N65" s="5">
        <f>SUM(N7:N64)</f>
        <v>251000</v>
      </c>
      <c r="O65" s="5">
        <f>SUM(O7:O64)</f>
        <v>90000</v>
      </c>
      <c r="P65" s="42">
        <f>SUM(K65:O65)</f>
        <v>1866750</v>
      </c>
      <c r="Q65" s="156">
        <f>SUM(G65:J65)</f>
        <v>57.35</v>
      </c>
    </row>
    <row r="66" spans="1:17" ht="12.75">
      <c r="A66" s="66"/>
      <c r="B66" s="10"/>
      <c r="F66" s="23"/>
      <c r="G66" s="102"/>
      <c r="K66"/>
      <c r="P66" s="39"/>
      <c r="Q66" s="36"/>
    </row>
    <row r="67" spans="1:17" ht="12.75">
      <c r="A67" s="66"/>
      <c r="B67" s="10"/>
      <c r="F67" s="23"/>
      <c r="G67" s="102"/>
      <c r="K67"/>
      <c r="P67" s="42" t="s">
        <v>21</v>
      </c>
      <c r="Q67" s="43" t="s">
        <v>20</v>
      </c>
    </row>
    <row r="68" spans="1:17" ht="12.75">
      <c r="A68" s="66"/>
      <c r="B68" s="10"/>
      <c r="C68" s="4" t="s">
        <v>86</v>
      </c>
      <c r="D68" s="5"/>
      <c r="E68" s="5"/>
      <c r="F68" s="64">
        <v>1</v>
      </c>
      <c r="G68" s="101">
        <f aca="true" t="shared" si="5" ref="G68:O68">SUMIF($F$6:$F$63,"1",G$6:G$63)</f>
        <v>3</v>
      </c>
      <c r="H68" s="80">
        <f t="shared" si="5"/>
        <v>7.35</v>
      </c>
      <c r="I68" s="80">
        <f t="shared" si="5"/>
        <v>0.30000000000000004</v>
      </c>
      <c r="J68" s="80">
        <f t="shared" si="5"/>
        <v>8.45</v>
      </c>
      <c r="K68" s="5">
        <f t="shared" si="5"/>
        <v>301750</v>
      </c>
      <c r="L68" s="5">
        <f t="shared" si="5"/>
        <v>247000</v>
      </c>
      <c r="M68" s="5">
        <f t="shared" si="5"/>
        <v>420000</v>
      </c>
      <c r="N68" s="5">
        <f t="shared" si="5"/>
        <v>196000</v>
      </c>
      <c r="O68" s="5">
        <f t="shared" si="5"/>
        <v>18000</v>
      </c>
      <c r="P68" s="42">
        <f>SUM(K68:O68)</f>
        <v>1182750</v>
      </c>
      <c r="Q68" s="156">
        <f>SUM(G68:J68)</f>
        <v>19.1</v>
      </c>
    </row>
    <row r="69" spans="1:17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</row>
    <row r="70" ht="13.5" thickTop="1"/>
  </sheetData>
  <printOptions gridLines="1" headings="1"/>
  <pageMargins left="0.85" right="0.75" top="1" bottom="0.32" header="0.5" footer="0.18"/>
  <pageSetup fitToHeight="1" fitToWidth="1" horizontalDpi="600" verticalDpi="600" orientation="portrait" paperSize="17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pane xSplit="6" ySplit="5" topLeftCell="G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28125" style="3" customWidth="1"/>
    <col min="7" max="7" width="9.28125" style="0" customWidth="1"/>
    <col min="8" max="8" width="8.8515625" style="0" customWidth="1"/>
    <col min="10" max="10" width="11.00390625" style="0" customWidth="1"/>
    <col min="11" max="11" width="11.140625" style="2" bestFit="1" customWidth="1"/>
    <col min="12" max="12" width="11.140625" style="2" customWidth="1"/>
    <col min="13" max="13" width="14.00390625" style="2" customWidth="1"/>
    <col min="14" max="14" width="11.140625" style="2" bestFit="1" customWidth="1"/>
    <col min="15" max="15" width="12.28125" style="2" customWidth="1"/>
    <col min="16" max="16" width="13.00390625" style="45" customWidth="1"/>
    <col min="17" max="17" width="11.421875" style="2" customWidth="1"/>
  </cols>
  <sheetData>
    <row r="1" spans="1:17" ht="18">
      <c r="A1" s="157" t="s">
        <v>110</v>
      </c>
      <c r="C1" s="51"/>
      <c r="D1" s="52"/>
      <c r="E1" s="52"/>
      <c r="F1" s="53"/>
      <c r="G1" s="51"/>
      <c r="H1" s="51"/>
      <c r="I1" s="51"/>
      <c r="J1" s="51"/>
      <c r="K1" s="67">
        <v>2009</v>
      </c>
      <c r="L1" s="52"/>
      <c r="M1" s="52"/>
      <c r="N1" s="52"/>
      <c r="O1" s="54" t="s">
        <v>95</v>
      </c>
      <c r="Q1" s="52"/>
    </row>
    <row r="2" ht="13.5" thickBot="1">
      <c r="O2" t="s">
        <v>111</v>
      </c>
    </row>
    <row r="3" spans="1:17" ht="13.5" thickTop="1">
      <c r="A3" s="25"/>
      <c r="B3" s="15"/>
      <c r="C3" s="15"/>
      <c r="D3" s="17"/>
      <c r="E3" s="48"/>
      <c r="F3" s="20"/>
      <c r="G3" s="16" t="s">
        <v>0</v>
      </c>
      <c r="H3" s="16" t="s">
        <v>3</v>
      </c>
      <c r="I3" s="16" t="s">
        <v>3</v>
      </c>
      <c r="J3" s="16" t="s">
        <v>3</v>
      </c>
      <c r="K3" s="17" t="s">
        <v>4</v>
      </c>
      <c r="L3" s="17" t="s">
        <v>23</v>
      </c>
      <c r="M3" s="17" t="s">
        <v>25</v>
      </c>
      <c r="N3" s="17" t="s">
        <v>5</v>
      </c>
      <c r="O3" s="17" t="s">
        <v>5</v>
      </c>
      <c r="P3" s="93" t="s">
        <v>61</v>
      </c>
      <c r="Q3" s="48" t="s">
        <v>61</v>
      </c>
    </row>
    <row r="4" spans="1:17" ht="12.75">
      <c r="A4" s="28" t="s">
        <v>61</v>
      </c>
      <c r="B4" s="1"/>
      <c r="C4" s="1"/>
      <c r="D4" s="19"/>
      <c r="E4" s="49"/>
      <c r="F4" s="21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9"/>
      <c r="L4" s="19" t="s">
        <v>24</v>
      </c>
      <c r="M4" s="19" t="s">
        <v>26</v>
      </c>
      <c r="N4" s="19" t="s">
        <v>6</v>
      </c>
      <c r="O4" s="19" t="s">
        <v>7</v>
      </c>
      <c r="P4" s="39" t="s">
        <v>3</v>
      </c>
      <c r="Q4" s="94" t="s">
        <v>81</v>
      </c>
    </row>
    <row r="5" spans="1:17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4"/>
      <c r="L5" s="14"/>
      <c r="M5" s="14"/>
      <c r="N5" s="14"/>
      <c r="O5" s="14"/>
      <c r="P5" s="95" t="s">
        <v>43</v>
      </c>
      <c r="Q5" s="96" t="s">
        <v>43</v>
      </c>
    </row>
    <row r="6" spans="1:17" s="61" customFormat="1" ht="13.5" thickTop="1">
      <c r="A6" s="151">
        <v>1</v>
      </c>
      <c r="B6" s="152" t="s">
        <v>46</v>
      </c>
      <c r="C6" s="88"/>
      <c r="D6" s="87"/>
      <c r="E6" s="87"/>
      <c r="F6" s="56"/>
      <c r="K6" s="62"/>
      <c r="L6" s="62"/>
      <c r="M6" s="62"/>
      <c r="N6" s="62"/>
      <c r="O6" s="62"/>
      <c r="P6" s="103"/>
      <c r="Q6" s="104"/>
    </row>
    <row r="7" spans="1:17" s="61" customFormat="1" ht="12.75">
      <c r="A7" s="69">
        <v>1.1</v>
      </c>
      <c r="C7" s="61" t="s">
        <v>8</v>
      </c>
      <c r="D7" s="62"/>
      <c r="E7" s="62"/>
      <c r="F7" s="70">
        <v>1</v>
      </c>
      <c r="G7" s="61">
        <v>1</v>
      </c>
      <c r="H7" s="61">
        <v>2</v>
      </c>
      <c r="J7" s="61">
        <v>2</v>
      </c>
      <c r="K7" s="62">
        <v>50000</v>
      </c>
      <c r="L7" s="62">
        <v>147000</v>
      </c>
      <c r="M7" s="62">
        <v>50000</v>
      </c>
      <c r="N7" s="62">
        <v>2000</v>
      </c>
      <c r="O7" s="62">
        <v>1000</v>
      </c>
      <c r="P7" s="97">
        <f>SUM(G7:J7)</f>
        <v>5</v>
      </c>
      <c r="Q7" s="98">
        <f>SUM(K7:O7)</f>
        <v>250000</v>
      </c>
    </row>
    <row r="8" spans="1:17" s="61" customFormat="1" ht="12.75">
      <c r="A8" s="69">
        <v>1.2</v>
      </c>
      <c r="C8" s="61" t="s">
        <v>9</v>
      </c>
      <c r="D8" s="62"/>
      <c r="E8" s="62"/>
      <c r="F8" s="70">
        <v>2</v>
      </c>
      <c r="G8" s="61">
        <v>0.5</v>
      </c>
      <c r="H8" s="61">
        <v>1</v>
      </c>
      <c r="J8" s="61">
        <v>1</v>
      </c>
      <c r="K8" s="62">
        <v>30000</v>
      </c>
      <c r="L8" s="62"/>
      <c r="M8" s="62"/>
      <c r="N8" s="62">
        <v>4000</v>
      </c>
      <c r="O8" s="62">
        <v>2000</v>
      </c>
      <c r="P8" s="97">
        <f>SUM(G8:J8)</f>
        <v>2.5</v>
      </c>
      <c r="Q8" s="98">
        <f>SUM(K8:O8)</f>
        <v>36000</v>
      </c>
    </row>
    <row r="9" spans="1:17" s="61" customFormat="1" ht="12.75">
      <c r="A9" s="69" t="s">
        <v>96</v>
      </c>
      <c r="D9" s="62" t="s">
        <v>98</v>
      </c>
      <c r="E9" s="62"/>
      <c r="F9" s="70">
        <v>2</v>
      </c>
      <c r="K9" s="62"/>
      <c r="L9" s="62"/>
      <c r="M9" s="62"/>
      <c r="N9" s="62"/>
      <c r="O9" s="62"/>
      <c r="P9" s="97"/>
      <c r="Q9" s="98"/>
    </row>
    <row r="10" spans="1:17" s="61" customFormat="1" ht="12.75">
      <c r="A10" s="69" t="s">
        <v>96</v>
      </c>
      <c r="D10" s="62" t="s">
        <v>97</v>
      </c>
      <c r="E10" s="62"/>
      <c r="F10" s="70">
        <v>2</v>
      </c>
      <c r="K10" s="62"/>
      <c r="L10" s="62"/>
      <c r="M10" s="62"/>
      <c r="N10" s="62"/>
      <c r="O10" s="62"/>
      <c r="P10" s="97"/>
      <c r="Q10" s="98"/>
    </row>
    <row r="11" spans="1:17" s="61" customFormat="1" ht="12.75">
      <c r="A11" s="69">
        <v>1.3</v>
      </c>
      <c r="C11" s="61" t="s">
        <v>99</v>
      </c>
      <c r="D11" s="62"/>
      <c r="E11" s="62"/>
      <c r="F11" s="70">
        <v>2</v>
      </c>
      <c r="G11" s="61">
        <v>0.5</v>
      </c>
      <c r="H11" s="61">
        <v>2</v>
      </c>
      <c r="J11" s="61">
        <v>1</v>
      </c>
      <c r="K11" s="62">
        <v>15000</v>
      </c>
      <c r="L11" s="62"/>
      <c r="M11" s="62"/>
      <c r="N11" s="62">
        <v>4000</v>
      </c>
      <c r="O11" s="62">
        <v>2000</v>
      </c>
      <c r="P11" s="97">
        <f>SUM(G11:J11)</f>
        <v>3.5</v>
      </c>
      <c r="Q11" s="98">
        <f>SUM(K11:O11)</f>
        <v>21000</v>
      </c>
    </row>
    <row r="12" spans="1:17" s="61" customFormat="1" ht="12.75">
      <c r="A12" s="69">
        <v>1.4</v>
      </c>
      <c r="C12" s="61" t="s">
        <v>29</v>
      </c>
      <c r="D12" s="62"/>
      <c r="E12" s="62"/>
      <c r="F12" s="70">
        <v>1</v>
      </c>
      <c r="G12" s="61">
        <v>0.2</v>
      </c>
      <c r="K12" s="62"/>
      <c r="L12" s="62"/>
      <c r="M12" s="62"/>
      <c r="N12" s="62"/>
      <c r="O12" s="62">
        <v>3000</v>
      </c>
      <c r="P12" s="97">
        <f>SUM(G12:J12)</f>
        <v>0.2</v>
      </c>
      <c r="Q12" s="98">
        <f>SUM(K12:O12)</f>
        <v>3000</v>
      </c>
    </row>
    <row r="13" spans="1:17" s="61" customFormat="1" ht="12.75">
      <c r="A13" s="69"/>
      <c r="D13" s="62"/>
      <c r="E13" s="62"/>
      <c r="F13" s="70"/>
      <c r="K13" s="62"/>
      <c r="L13" s="62"/>
      <c r="M13" s="62"/>
      <c r="N13" s="62"/>
      <c r="O13" s="62"/>
      <c r="P13" s="97"/>
      <c r="Q13" s="98"/>
    </row>
    <row r="14" spans="1:17" s="61" customFormat="1" ht="12.75">
      <c r="A14" s="151">
        <v>2</v>
      </c>
      <c r="B14" s="152" t="s">
        <v>10</v>
      </c>
      <c r="D14" s="62"/>
      <c r="E14" s="62"/>
      <c r="F14" s="70"/>
      <c r="G14" s="63"/>
      <c r="H14" s="63"/>
      <c r="I14" s="63"/>
      <c r="J14" s="63"/>
      <c r="K14" s="63"/>
      <c r="L14" s="63"/>
      <c r="M14" s="63"/>
      <c r="N14" s="63"/>
      <c r="O14" s="63"/>
      <c r="P14" s="97"/>
      <c r="Q14" s="98"/>
    </row>
    <row r="15" spans="1:17" s="61" customFormat="1" ht="12.75">
      <c r="A15" s="151">
        <v>2.1</v>
      </c>
      <c r="B15" s="152"/>
      <c r="C15" s="152" t="s">
        <v>11</v>
      </c>
      <c r="D15" s="62"/>
      <c r="E15" s="62"/>
      <c r="F15" s="70">
        <v>1</v>
      </c>
      <c r="H15" s="61">
        <v>1</v>
      </c>
      <c r="J15" s="61">
        <v>2</v>
      </c>
      <c r="K15" s="62">
        <v>20000</v>
      </c>
      <c r="L15" s="62">
        <v>100000</v>
      </c>
      <c r="M15" s="62"/>
      <c r="N15" s="62">
        <v>4000</v>
      </c>
      <c r="O15" s="62">
        <v>4000</v>
      </c>
      <c r="P15" s="97">
        <f aca="true" t="shared" si="0" ref="P15:P20">SUM(G15:J15)</f>
        <v>3</v>
      </c>
      <c r="Q15" s="98">
        <f aca="true" t="shared" si="1" ref="Q15:Q20">SUM(K15:O15)</f>
        <v>128000</v>
      </c>
    </row>
    <row r="16" spans="1:17" s="61" customFormat="1" ht="12.75">
      <c r="A16" s="69" t="s">
        <v>52</v>
      </c>
      <c r="D16" s="61" t="s">
        <v>12</v>
      </c>
      <c r="F16" s="70">
        <v>2</v>
      </c>
      <c r="H16" s="61">
        <v>2</v>
      </c>
      <c r="J16" s="61">
        <v>3</v>
      </c>
      <c r="K16" s="62">
        <v>50000</v>
      </c>
      <c r="L16" s="62"/>
      <c r="M16" s="62"/>
      <c r="N16" s="62">
        <v>4000</v>
      </c>
      <c r="O16" s="62">
        <v>4000</v>
      </c>
      <c r="P16" s="97">
        <f t="shared" si="0"/>
        <v>5</v>
      </c>
      <c r="Q16" s="98">
        <f t="shared" si="1"/>
        <v>58000</v>
      </c>
    </row>
    <row r="17" spans="1:17" s="61" customFormat="1" ht="12.75">
      <c r="A17" s="69" t="s">
        <v>53</v>
      </c>
      <c r="D17" s="61" t="s">
        <v>100</v>
      </c>
      <c r="F17" s="70">
        <v>1</v>
      </c>
      <c r="H17" s="61">
        <v>0.5</v>
      </c>
      <c r="J17" s="61">
        <v>0.25</v>
      </c>
      <c r="K17" s="62">
        <v>35000</v>
      </c>
      <c r="L17" s="62"/>
      <c r="M17" s="62"/>
      <c r="N17" s="62">
        <v>2000</v>
      </c>
      <c r="O17" s="62">
        <v>1000</v>
      </c>
      <c r="P17" s="97">
        <f t="shared" si="0"/>
        <v>0.75</v>
      </c>
      <c r="Q17" s="98">
        <f t="shared" si="1"/>
        <v>38000</v>
      </c>
    </row>
    <row r="18" spans="1:17" s="61" customFormat="1" ht="12.75">
      <c r="A18" s="69" t="s">
        <v>54</v>
      </c>
      <c r="D18" s="61" t="s">
        <v>13</v>
      </c>
      <c r="F18" s="70">
        <v>1</v>
      </c>
      <c r="H18" s="61">
        <v>0.5</v>
      </c>
      <c r="J18" s="61">
        <v>0.25</v>
      </c>
      <c r="K18" s="62">
        <v>35000</v>
      </c>
      <c r="L18" s="62"/>
      <c r="M18" s="62"/>
      <c r="N18" s="62">
        <v>2000</v>
      </c>
      <c r="O18" s="62">
        <v>1000</v>
      </c>
      <c r="P18" s="97">
        <f t="shared" si="0"/>
        <v>0.75</v>
      </c>
      <c r="Q18" s="98">
        <f t="shared" si="1"/>
        <v>38000</v>
      </c>
    </row>
    <row r="19" spans="1:17" s="61" customFormat="1" ht="12.75">
      <c r="A19" s="69" t="s">
        <v>55</v>
      </c>
      <c r="D19" s="61" t="s">
        <v>101</v>
      </c>
      <c r="F19" s="70">
        <v>1</v>
      </c>
      <c r="H19" s="61">
        <v>0.5</v>
      </c>
      <c r="J19" s="61">
        <v>0.25</v>
      </c>
      <c r="K19" s="62">
        <v>35000</v>
      </c>
      <c r="L19" s="62"/>
      <c r="M19" s="62"/>
      <c r="N19" s="62">
        <v>2000</v>
      </c>
      <c r="O19" s="62">
        <v>1000</v>
      </c>
      <c r="P19" s="97">
        <f t="shared" si="0"/>
        <v>0.75</v>
      </c>
      <c r="Q19" s="98">
        <f t="shared" si="1"/>
        <v>38000</v>
      </c>
    </row>
    <row r="20" spans="1:17" s="61" customFormat="1" ht="12.75">
      <c r="A20" s="69" t="s">
        <v>56</v>
      </c>
      <c r="D20" s="61" t="s">
        <v>102</v>
      </c>
      <c r="F20" s="70">
        <v>2</v>
      </c>
      <c r="H20" s="61">
        <v>0.5</v>
      </c>
      <c r="J20" s="61">
        <v>1</v>
      </c>
      <c r="K20" s="62">
        <v>35000</v>
      </c>
      <c r="L20" s="62"/>
      <c r="M20" s="62"/>
      <c r="N20" s="62">
        <v>2000</v>
      </c>
      <c r="O20" s="62">
        <v>1000</v>
      </c>
      <c r="P20" s="97">
        <f t="shared" si="0"/>
        <v>1.5</v>
      </c>
      <c r="Q20" s="98">
        <f t="shared" si="1"/>
        <v>38000</v>
      </c>
    </row>
    <row r="21" spans="1:17" s="61" customFormat="1" ht="12.75">
      <c r="A21" s="151">
        <v>2.2</v>
      </c>
      <c r="B21" s="152"/>
      <c r="C21" s="153" t="s">
        <v>47</v>
      </c>
      <c r="D21" s="62"/>
      <c r="E21" s="62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97"/>
      <c r="Q21" s="98"/>
    </row>
    <row r="22" spans="1:17" s="61" customFormat="1" ht="12.75">
      <c r="A22" s="69" t="s">
        <v>57</v>
      </c>
      <c r="C22" s="71"/>
      <c r="D22" s="71" t="s">
        <v>48</v>
      </c>
      <c r="E22" s="62"/>
      <c r="F22" s="70">
        <v>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97">
        <f>SUM(G23:J35)</f>
        <v>0.6500000000000001</v>
      </c>
      <c r="Q22" s="98">
        <f>SUM(K23:O35)</f>
        <v>306750</v>
      </c>
    </row>
    <row r="23" spans="1:17" s="61" customFormat="1" ht="12.75">
      <c r="A23" s="69"/>
      <c r="D23" s="62"/>
      <c r="E23" s="62" t="s">
        <v>69</v>
      </c>
      <c r="F23" s="70">
        <v>1</v>
      </c>
      <c r="K23" s="62"/>
      <c r="L23" s="62"/>
      <c r="M23" s="62"/>
      <c r="N23" s="62"/>
      <c r="O23" s="62"/>
      <c r="P23" s="97"/>
      <c r="Q23" s="98"/>
    </row>
    <row r="24" spans="1:17" s="61" customFormat="1" ht="12.75">
      <c r="A24" s="69"/>
      <c r="D24" s="62"/>
      <c r="E24" s="62" t="s">
        <v>70</v>
      </c>
      <c r="F24" s="70">
        <v>1</v>
      </c>
      <c r="K24" s="62"/>
      <c r="L24" s="62"/>
      <c r="M24" s="62"/>
      <c r="N24" s="62"/>
      <c r="O24" s="62"/>
      <c r="P24" s="97"/>
      <c r="Q24" s="98"/>
    </row>
    <row r="25" spans="1:17" s="61" customFormat="1" ht="12.75">
      <c r="A25" s="69"/>
      <c r="D25" s="62"/>
      <c r="E25" s="72" t="s">
        <v>71</v>
      </c>
      <c r="F25" s="70">
        <v>1</v>
      </c>
      <c r="K25" s="62"/>
      <c r="L25" s="62"/>
      <c r="M25" s="62"/>
      <c r="N25" s="62"/>
      <c r="O25" s="62"/>
      <c r="P25" s="97"/>
      <c r="Q25" s="98"/>
    </row>
    <row r="26" spans="1:17" s="61" customFormat="1" ht="12.75">
      <c r="A26" s="69"/>
      <c r="D26" s="62"/>
      <c r="E26" s="72" t="s">
        <v>72</v>
      </c>
      <c r="F26" s="70">
        <v>1</v>
      </c>
      <c r="K26" s="62"/>
      <c r="L26" s="62"/>
      <c r="M26" s="62"/>
      <c r="N26" s="62"/>
      <c r="O26" s="62"/>
      <c r="P26" s="97"/>
      <c r="Q26" s="98"/>
    </row>
    <row r="27" spans="1:17" s="61" customFormat="1" ht="12.75">
      <c r="A27" s="69"/>
      <c r="D27" s="62"/>
      <c r="E27" s="72" t="s">
        <v>73</v>
      </c>
      <c r="F27" s="70">
        <v>1</v>
      </c>
      <c r="K27" s="62"/>
      <c r="L27" s="62"/>
      <c r="M27" s="62"/>
      <c r="N27" s="62"/>
      <c r="O27" s="62"/>
      <c r="P27" s="97"/>
      <c r="Q27" s="98"/>
    </row>
    <row r="28" spans="1:17" s="61" customFormat="1" ht="12.75">
      <c r="A28" s="69"/>
      <c r="B28" s="72"/>
      <c r="D28" s="62"/>
      <c r="E28" s="72" t="s">
        <v>74</v>
      </c>
      <c r="F28" s="70">
        <v>1</v>
      </c>
      <c r="G28" s="61">
        <v>0.05</v>
      </c>
      <c r="H28" s="61">
        <v>0.05</v>
      </c>
      <c r="J28" s="61">
        <v>0.05</v>
      </c>
      <c r="K28" s="62"/>
      <c r="L28" s="62"/>
      <c r="M28" s="62"/>
      <c r="N28" s="62"/>
      <c r="O28" s="62"/>
      <c r="P28" s="97"/>
      <c r="Q28" s="98"/>
    </row>
    <row r="29" spans="1:17" s="61" customFormat="1" ht="12.75">
      <c r="A29" s="69"/>
      <c r="B29" s="72"/>
      <c r="D29" s="62"/>
      <c r="E29" s="73" t="s">
        <v>75</v>
      </c>
      <c r="F29" s="70">
        <v>1</v>
      </c>
      <c r="G29" s="61">
        <v>0.2</v>
      </c>
      <c r="I29" s="61">
        <v>0.1</v>
      </c>
      <c r="J29" s="61">
        <v>0.2</v>
      </c>
      <c r="K29" s="62"/>
      <c r="L29" s="62"/>
      <c r="M29" s="62"/>
      <c r="N29" s="62"/>
      <c r="O29" s="62"/>
      <c r="P29" s="97"/>
      <c r="Q29" s="98"/>
    </row>
    <row r="30" spans="1:17" s="61" customFormat="1" ht="12.75">
      <c r="A30" s="69"/>
      <c r="B30" s="72"/>
      <c r="D30" s="62"/>
      <c r="E30" s="72" t="s">
        <v>76</v>
      </c>
      <c r="F30" s="70">
        <v>1</v>
      </c>
      <c r="K30" s="62"/>
      <c r="L30" s="62"/>
      <c r="M30" s="62"/>
      <c r="N30" s="62"/>
      <c r="O30" s="62"/>
      <c r="P30" s="97"/>
      <c r="Q30" s="98"/>
    </row>
    <row r="31" spans="1:17" s="61" customFormat="1" ht="12.75">
      <c r="A31" s="69"/>
      <c r="B31" s="72"/>
      <c r="D31" s="62"/>
      <c r="E31" s="72" t="s">
        <v>37</v>
      </c>
      <c r="F31" s="70">
        <v>1</v>
      </c>
      <c r="K31" s="62"/>
      <c r="M31" s="62"/>
      <c r="N31" s="62"/>
      <c r="O31" s="62"/>
      <c r="P31" s="97"/>
      <c r="Q31" s="98"/>
    </row>
    <row r="32" spans="1:17" s="61" customFormat="1" ht="12.75">
      <c r="A32" s="69"/>
      <c r="B32" s="72"/>
      <c r="D32" s="62"/>
      <c r="E32" s="72" t="s">
        <v>77</v>
      </c>
      <c r="F32" s="70">
        <v>1</v>
      </c>
      <c r="K32" s="62"/>
      <c r="M32" s="62"/>
      <c r="N32" s="62"/>
      <c r="O32" s="62"/>
      <c r="P32" s="97"/>
      <c r="Q32" s="98"/>
    </row>
    <row r="33" spans="1:17" s="61" customFormat="1" ht="12.75">
      <c r="A33" s="69"/>
      <c r="B33" s="72"/>
      <c r="D33" s="62"/>
      <c r="E33" s="72" t="s">
        <v>80</v>
      </c>
      <c r="F33" s="70">
        <v>1</v>
      </c>
      <c r="K33" s="62"/>
      <c r="L33" s="62"/>
      <c r="M33" s="62">
        <v>300000</v>
      </c>
      <c r="N33" s="62"/>
      <c r="O33" s="62"/>
      <c r="P33" s="97"/>
      <c r="Q33" s="98"/>
    </row>
    <row r="34" spans="1:17" s="61" customFormat="1" ht="12.75">
      <c r="A34" s="69"/>
      <c r="B34" s="72"/>
      <c r="D34" s="62"/>
      <c r="E34" s="72" t="s">
        <v>79</v>
      </c>
      <c r="F34" s="70">
        <v>1</v>
      </c>
      <c r="K34" s="62">
        <v>3000</v>
      </c>
      <c r="L34" s="62"/>
      <c r="M34" s="62"/>
      <c r="N34" s="62"/>
      <c r="O34" s="62"/>
      <c r="P34" s="97"/>
      <c r="Q34" s="98"/>
    </row>
    <row r="35" spans="1:17" s="61" customFormat="1" ht="12.75">
      <c r="A35" s="69"/>
      <c r="B35" s="72"/>
      <c r="D35" s="62"/>
      <c r="E35" s="73" t="s">
        <v>78</v>
      </c>
      <c r="F35" s="70">
        <v>1</v>
      </c>
      <c r="K35" s="62">
        <v>3750</v>
      </c>
      <c r="L35" s="62"/>
      <c r="M35" s="62"/>
      <c r="N35" s="62"/>
      <c r="O35" s="62"/>
      <c r="P35" s="97"/>
      <c r="Q35" s="98"/>
    </row>
    <row r="36" spans="1:17" s="61" customFormat="1" ht="12.75">
      <c r="A36" s="151">
        <v>2.3</v>
      </c>
      <c r="B36" s="152"/>
      <c r="C36" s="152" t="s">
        <v>49</v>
      </c>
      <c r="D36" s="62"/>
      <c r="E36" s="62"/>
      <c r="F36" s="70"/>
      <c r="K36" s="62"/>
      <c r="L36" s="62"/>
      <c r="M36" s="62"/>
      <c r="N36" s="62"/>
      <c r="O36" s="62"/>
      <c r="P36" s="97"/>
      <c r="Q36" s="98"/>
    </row>
    <row r="37" spans="1:17" s="61" customFormat="1" ht="12.75" customHeight="1">
      <c r="A37" s="151" t="s">
        <v>58</v>
      </c>
      <c r="B37" s="152"/>
      <c r="C37" s="152"/>
      <c r="D37" s="152" t="s">
        <v>30</v>
      </c>
      <c r="E37" s="62"/>
      <c r="F37" s="70">
        <v>2</v>
      </c>
      <c r="G37" s="83"/>
      <c r="H37" s="83"/>
      <c r="I37" s="83"/>
      <c r="J37" s="83"/>
      <c r="K37" s="84"/>
      <c r="L37" s="84"/>
      <c r="M37" s="84"/>
      <c r="N37" s="84"/>
      <c r="O37" s="84"/>
      <c r="P37" s="97">
        <f>SUM(G38:J45)</f>
        <v>1.2</v>
      </c>
      <c r="Q37" s="98">
        <f>SUM(K38:O45)</f>
        <v>22000</v>
      </c>
    </row>
    <row r="38" spans="1:17" s="61" customFormat="1" ht="12.75">
      <c r="A38" s="69"/>
      <c r="D38" s="62"/>
      <c r="E38" s="61" t="s">
        <v>62</v>
      </c>
      <c r="F38" s="70">
        <v>2</v>
      </c>
      <c r="H38" s="61">
        <v>1</v>
      </c>
      <c r="J38" s="61">
        <v>0.2</v>
      </c>
      <c r="K38" s="62"/>
      <c r="L38" s="62">
        <v>22000</v>
      </c>
      <c r="M38" s="62"/>
      <c r="N38" s="62"/>
      <c r="O38" s="62"/>
      <c r="P38" s="97"/>
      <c r="Q38" s="98"/>
    </row>
    <row r="39" spans="1:17" s="61" customFormat="1" ht="12.75">
      <c r="A39" s="69"/>
      <c r="D39" s="62"/>
      <c r="E39" s="61" t="s">
        <v>31</v>
      </c>
      <c r="F39" s="70">
        <v>2</v>
      </c>
      <c r="K39" s="62"/>
      <c r="L39" s="62"/>
      <c r="M39" s="62"/>
      <c r="N39" s="62"/>
      <c r="O39" s="62"/>
      <c r="P39" s="97"/>
      <c r="Q39" s="98"/>
    </row>
    <row r="40" spans="1:17" s="61" customFormat="1" ht="12.75">
      <c r="A40" s="69"/>
      <c r="D40" s="62"/>
      <c r="E40" s="61" t="s">
        <v>32</v>
      </c>
      <c r="F40" s="70">
        <v>2</v>
      </c>
      <c r="K40" s="62"/>
      <c r="L40" s="62"/>
      <c r="M40" s="62"/>
      <c r="N40" s="62"/>
      <c r="O40" s="62"/>
      <c r="P40" s="97"/>
      <c r="Q40" s="98"/>
    </row>
    <row r="41" spans="1:17" s="61" customFormat="1" ht="12.75">
      <c r="A41" s="69"/>
      <c r="D41" s="62"/>
      <c r="E41" s="61" t="s">
        <v>33</v>
      </c>
      <c r="F41" s="70">
        <v>2</v>
      </c>
      <c r="K41" s="62"/>
      <c r="L41" s="62"/>
      <c r="M41" s="62"/>
      <c r="N41" s="62"/>
      <c r="O41" s="62"/>
      <c r="P41" s="97"/>
      <c r="Q41" s="98"/>
    </row>
    <row r="42" spans="1:17" s="61" customFormat="1" ht="12.75">
      <c r="A42" s="69"/>
      <c r="D42" s="62"/>
      <c r="E42" s="61" t="s">
        <v>34</v>
      </c>
      <c r="F42" s="70">
        <v>2</v>
      </c>
      <c r="K42" s="62"/>
      <c r="L42" s="62"/>
      <c r="M42" s="62"/>
      <c r="N42" s="62"/>
      <c r="O42" s="62"/>
      <c r="P42" s="97"/>
      <c r="Q42" s="98"/>
    </row>
    <row r="43" spans="1:17" s="61" customFormat="1" ht="12.75">
      <c r="A43" s="69"/>
      <c r="D43" s="62"/>
      <c r="E43" s="61" t="s">
        <v>35</v>
      </c>
      <c r="F43" s="70">
        <v>2</v>
      </c>
      <c r="K43" s="62"/>
      <c r="L43" s="62"/>
      <c r="M43" s="62"/>
      <c r="N43" s="62"/>
      <c r="O43" s="62"/>
      <c r="P43" s="97"/>
      <c r="Q43" s="98"/>
    </row>
    <row r="44" spans="1:17" s="61" customFormat="1" ht="12.75">
      <c r="A44" s="69"/>
      <c r="D44" s="62"/>
      <c r="E44" s="61" t="s">
        <v>36</v>
      </c>
      <c r="F44" s="70">
        <v>2</v>
      </c>
      <c r="K44" s="62"/>
      <c r="L44" s="62"/>
      <c r="M44" s="62"/>
      <c r="N44" s="62"/>
      <c r="O44" s="62"/>
      <c r="P44" s="97"/>
      <c r="Q44" s="98"/>
    </row>
    <row r="45" spans="1:17" s="61" customFormat="1" ht="12.75">
      <c r="A45" s="69"/>
      <c r="D45" s="62"/>
      <c r="E45" s="61" t="s">
        <v>37</v>
      </c>
      <c r="F45" s="70">
        <v>2</v>
      </c>
      <c r="K45" s="62"/>
      <c r="L45" s="62"/>
      <c r="M45" s="62"/>
      <c r="N45" s="62"/>
      <c r="O45" s="62"/>
      <c r="P45" s="97"/>
      <c r="Q45" s="98"/>
    </row>
    <row r="46" spans="1:17" s="61" customFormat="1" ht="12.75">
      <c r="A46" s="154">
        <v>2.4</v>
      </c>
      <c r="B46" s="153"/>
      <c r="C46" s="153" t="s">
        <v>38</v>
      </c>
      <c r="D46" s="62"/>
      <c r="E46" s="62"/>
      <c r="F46" s="78"/>
      <c r="G46" s="83"/>
      <c r="H46" s="83"/>
      <c r="I46" s="83"/>
      <c r="J46" s="83"/>
      <c r="K46" s="84"/>
      <c r="L46" s="84"/>
      <c r="M46" s="84"/>
      <c r="N46" s="84"/>
      <c r="O46" s="84"/>
      <c r="P46" s="97"/>
      <c r="Q46" s="98"/>
    </row>
    <row r="47" spans="1:17" s="61" customFormat="1" ht="12.75">
      <c r="A47" s="69" t="s">
        <v>59</v>
      </c>
      <c r="B47" s="72"/>
      <c r="D47" s="72" t="s">
        <v>50</v>
      </c>
      <c r="E47" s="62"/>
      <c r="F47" s="70">
        <v>2</v>
      </c>
      <c r="H47" s="61">
        <v>1</v>
      </c>
      <c r="I47" s="61">
        <v>0</v>
      </c>
      <c r="J47" s="61">
        <v>2</v>
      </c>
      <c r="K47" s="62">
        <v>40000</v>
      </c>
      <c r="L47" s="62"/>
      <c r="M47" s="62"/>
      <c r="N47" s="62">
        <v>4000</v>
      </c>
      <c r="O47" s="62">
        <v>2000</v>
      </c>
      <c r="P47" s="97">
        <f>SUM(G47:J47)</f>
        <v>3</v>
      </c>
      <c r="Q47" s="98">
        <f>SUM(K47:O47)</f>
        <v>46000</v>
      </c>
    </row>
    <row r="48" spans="1:17" s="61" customFormat="1" ht="12.75">
      <c r="A48" s="69" t="s">
        <v>60</v>
      </c>
      <c r="B48" s="72"/>
      <c r="D48" s="72" t="s">
        <v>14</v>
      </c>
      <c r="E48" s="62"/>
      <c r="F48" s="70">
        <v>2</v>
      </c>
      <c r="G48" s="61">
        <v>0.5</v>
      </c>
      <c r="H48" s="61">
        <v>2</v>
      </c>
      <c r="I48" s="61">
        <v>0</v>
      </c>
      <c r="J48" s="61">
        <v>3</v>
      </c>
      <c r="K48" s="62">
        <v>100000</v>
      </c>
      <c r="L48" s="62">
        <v>100000</v>
      </c>
      <c r="M48" s="62"/>
      <c r="N48" s="62">
        <v>5000</v>
      </c>
      <c r="O48" s="62">
        <v>5000</v>
      </c>
      <c r="P48" s="97">
        <f>SUM(G48:J48)</f>
        <v>5.5</v>
      </c>
      <c r="Q48" s="98">
        <f>SUM(K48:O48)</f>
        <v>210000</v>
      </c>
    </row>
    <row r="49" spans="1:17" s="61" customFormat="1" ht="12.75">
      <c r="A49" s="69"/>
      <c r="B49" s="72"/>
      <c r="C49" s="72"/>
      <c r="D49" s="62"/>
      <c r="E49" s="62"/>
      <c r="F49" s="70"/>
      <c r="K49" s="62"/>
      <c r="L49" s="62"/>
      <c r="M49" s="62"/>
      <c r="N49" s="62"/>
      <c r="O49" s="62"/>
      <c r="P49" s="97"/>
      <c r="Q49" s="98"/>
    </row>
    <row r="50" spans="1:17" s="61" customFormat="1" ht="12.75">
      <c r="A50" s="151">
        <v>3</v>
      </c>
      <c r="B50" s="152" t="s">
        <v>51</v>
      </c>
      <c r="C50" s="72"/>
      <c r="D50" s="62"/>
      <c r="E50" s="62"/>
      <c r="F50" s="70"/>
      <c r="G50" s="83"/>
      <c r="H50" s="83"/>
      <c r="I50" s="83"/>
      <c r="J50" s="83"/>
      <c r="K50" s="84"/>
      <c r="L50" s="84"/>
      <c r="M50" s="84"/>
      <c r="N50" s="84"/>
      <c r="O50" s="84"/>
      <c r="P50" s="97"/>
      <c r="Q50" s="98"/>
    </row>
    <row r="51" spans="1:17" s="61" customFormat="1" ht="12.75">
      <c r="A51" s="69">
        <v>3.1</v>
      </c>
      <c r="B51" s="72"/>
      <c r="C51" s="73" t="s">
        <v>103</v>
      </c>
      <c r="D51" s="62"/>
      <c r="E51" s="62"/>
      <c r="F51" s="70">
        <v>2</v>
      </c>
      <c r="H51" s="61">
        <v>1</v>
      </c>
      <c r="I51" s="61">
        <v>0</v>
      </c>
      <c r="J51" s="61">
        <v>2</v>
      </c>
      <c r="K51" s="62">
        <v>8000</v>
      </c>
      <c r="L51" s="62"/>
      <c r="M51" s="62"/>
      <c r="N51" s="62">
        <v>4000</v>
      </c>
      <c r="O51" s="62">
        <v>2000</v>
      </c>
      <c r="P51" s="97">
        <f>SUM(G51:J51)</f>
        <v>3</v>
      </c>
      <c r="Q51" s="98">
        <f>SUM(K51:O51)</f>
        <v>14000</v>
      </c>
    </row>
    <row r="52" spans="1:17" s="61" customFormat="1" ht="12.75">
      <c r="A52" s="69">
        <v>3.2</v>
      </c>
      <c r="B52" s="72"/>
      <c r="C52" s="73" t="s">
        <v>104</v>
      </c>
      <c r="D52" s="62"/>
      <c r="E52" s="62"/>
      <c r="F52" s="70">
        <v>2</v>
      </c>
      <c r="G52" s="61">
        <v>0.5</v>
      </c>
      <c r="H52" s="61">
        <v>0.5</v>
      </c>
      <c r="J52" s="61">
        <v>1</v>
      </c>
      <c r="K52" s="62">
        <v>20000</v>
      </c>
      <c r="L52" s="62"/>
      <c r="M52" s="62"/>
      <c r="N52" s="62">
        <v>2000</v>
      </c>
      <c r="O52" s="62">
        <v>2000</v>
      </c>
      <c r="P52" s="97">
        <f>SUM(G52:J52)</f>
        <v>2</v>
      </c>
      <c r="Q52" s="98">
        <f>SUM(K52:O52)</f>
        <v>24000</v>
      </c>
    </row>
    <row r="53" spans="1:17" s="61" customFormat="1" ht="12.75">
      <c r="A53" s="69">
        <v>3.3</v>
      </c>
      <c r="B53" s="72"/>
      <c r="C53" s="73" t="s">
        <v>105</v>
      </c>
      <c r="D53" s="62"/>
      <c r="E53" s="62"/>
      <c r="F53" s="70">
        <v>1</v>
      </c>
      <c r="G53" s="61">
        <v>0.5</v>
      </c>
      <c r="H53" s="61">
        <v>0.75</v>
      </c>
      <c r="J53" s="61">
        <v>1</v>
      </c>
      <c r="K53" s="62">
        <v>20000</v>
      </c>
      <c r="L53" s="62"/>
      <c r="M53" s="62"/>
      <c r="N53" s="62">
        <v>100000</v>
      </c>
      <c r="O53" s="62">
        <v>5000</v>
      </c>
      <c r="P53" s="97">
        <f>SUM(G53:J53)</f>
        <v>2.25</v>
      </c>
      <c r="Q53" s="98">
        <f>SUM(K53:O53)</f>
        <v>125000</v>
      </c>
    </row>
    <row r="54" spans="1:17" s="61" customFormat="1" ht="12.75">
      <c r="A54" s="154">
        <v>3.4</v>
      </c>
      <c r="B54" s="152"/>
      <c r="C54" s="152" t="s">
        <v>15</v>
      </c>
      <c r="D54" s="62"/>
      <c r="E54" s="62"/>
      <c r="F54" s="70"/>
      <c r="G54" s="83"/>
      <c r="H54" s="83"/>
      <c r="I54" s="83"/>
      <c r="J54" s="83"/>
      <c r="K54" s="84"/>
      <c r="L54" s="84"/>
      <c r="M54" s="84"/>
      <c r="N54" s="84"/>
      <c r="O54" s="84"/>
      <c r="P54" s="97"/>
      <c r="Q54" s="98"/>
    </row>
    <row r="55" spans="1:17" s="61" customFormat="1" ht="12.75">
      <c r="A55" s="146" t="s">
        <v>63</v>
      </c>
      <c r="D55" s="62" t="s">
        <v>92</v>
      </c>
      <c r="E55" s="62"/>
      <c r="F55" s="70">
        <v>2</v>
      </c>
      <c r="G55" s="61">
        <v>0.5</v>
      </c>
      <c r="H55" s="61">
        <v>1.5</v>
      </c>
      <c r="I55" s="61">
        <v>0</v>
      </c>
      <c r="J55" s="61">
        <v>1</v>
      </c>
      <c r="K55" s="62">
        <v>30000</v>
      </c>
      <c r="L55" s="62"/>
      <c r="M55" s="62"/>
      <c r="N55" s="62">
        <v>10000</v>
      </c>
      <c r="O55" s="62">
        <v>4000</v>
      </c>
      <c r="P55" s="97">
        <f aca="true" t="shared" si="2" ref="P55:P61">SUM(G55:J55)</f>
        <v>3</v>
      </c>
      <c r="Q55" s="98">
        <f aca="true" t="shared" si="3" ref="Q55:Q61">SUM(K55:O55)</f>
        <v>44000</v>
      </c>
    </row>
    <row r="56" spans="1:17" s="61" customFormat="1" ht="12.75">
      <c r="A56" s="146" t="s">
        <v>91</v>
      </c>
      <c r="D56" s="61" t="s">
        <v>16</v>
      </c>
      <c r="E56" s="62"/>
      <c r="F56" s="70">
        <v>2</v>
      </c>
      <c r="G56" s="147"/>
      <c r="H56" s="147">
        <v>2</v>
      </c>
      <c r="I56" s="147"/>
      <c r="J56" s="147">
        <v>1</v>
      </c>
      <c r="K56" s="148">
        <v>15000</v>
      </c>
      <c r="L56" s="148"/>
      <c r="M56" s="148"/>
      <c r="N56" s="148"/>
      <c r="O56" s="148">
        <v>23000</v>
      </c>
      <c r="P56" s="149">
        <f t="shared" si="2"/>
        <v>3</v>
      </c>
      <c r="Q56" s="150">
        <f t="shared" si="3"/>
        <v>38000</v>
      </c>
    </row>
    <row r="57" spans="1:17" s="88" customFormat="1" ht="12.75">
      <c r="A57" s="69" t="s">
        <v>64</v>
      </c>
      <c r="B57" s="61"/>
      <c r="C57" s="61"/>
      <c r="D57" s="61" t="s">
        <v>17</v>
      </c>
      <c r="E57" s="62"/>
      <c r="F57" s="70">
        <v>2</v>
      </c>
      <c r="G57" s="61">
        <v>1</v>
      </c>
      <c r="H57" s="61"/>
      <c r="I57" s="61"/>
      <c r="J57" s="61"/>
      <c r="K57" s="91">
        <v>4000</v>
      </c>
      <c r="L57" s="86"/>
      <c r="M57" s="86"/>
      <c r="N57" s="87">
        <v>2000</v>
      </c>
      <c r="O57" s="87">
        <v>1000</v>
      </c>
      <c r="P57" s="99">
        <f t="shared" si="2"/>
        <v>1</v>
      </c>
      <c r="Q57" s="100">
        <f t="shared" si="3"/>
        <v>7000</v>
      </c>
    </row>
    <row r="58" spans="1:17" s="88" customFormat="1" ht="12.75">
      <c r="A58" s="89" t="s">
        <v>65</v>
      </c>
      <c r="D58" s="88" t="s">
        <v>94</v>
      </c>
      <c r="E58" s="87"/>
      <c r="F58" s="70">
        <v>2</v>
      </c>
      <c r="G58" s="61">
        <v>0.5</v>
      </c>
      <c r="H58" s="61">
        <v>0.5</v>
      </c>
      <c r="I58" s="61"/>
      <c r="J58" s="61"/>
      <c r="K58" s="91">
        <v>15000</v>
      </c>
      <c r="L58" s="86"/>
      <c r="M58" s="86"/>
      <c r="N58" s="87">
        <v>10000</v>
      </c>
      <c r="O58" s="87">
        <v>20000</v>
      </c>
      <c r="P58" s="99">
        <f>SUM(G58:J58)</f>
        <v>1</v>
      </c>
      <c r="Q58" s="100">
        <f>SUM(K58:O58)</f>
        <v>45000</v>
      </c>
    </row>
    <row r="59" spans="1:17" s="88" customFormat="1" ht="12.75">
      <c r="A59" s="89" t="s">
        <v>93</v>
      </c>
      <c r="D59" s="88" t="s">
        <v>18</v>
      </c>
      <c r="E59" s="87"/>
      <c r="F59" s="90">
        <v>2</v>
      </c>
      <c r="G59" s="88">
        <v>0.5</v>
      </c>
      <c r="H59" s="88">
        <v>0.3</v>
      </c>
      <c r="J59" s="88">
        <v>0.5</v>
      </c>
      <c r="K59" s="87"/>
      <c r="L59" s="87">
        <v>10000</v>
      </c>
      <c r="M59" s="87"/>
      <c r="N59" s="87">
        <v>2000</v>
      </c>
      <c r="O59" s="87">
        <v>2000</v>
      </c>
      <c r="P59" s="99">
        <f t="shared" si="2"/>
        <v>1.3</v>
      </c>
      <c r="Q59" s="100">
        <f t="shared" si="3"/>
        <v>14000</v>
      </c>
    </row>
    <row r="60" spans="1:17" s="88" customFormat="1" ht="12.75">
      <c r="A60" s="151">
        <v>3.5</v>
      </c>
      <c r="B60" s="152"/>
      <c r="C60" s="152" t="s">
        <v>106</v>
      </c>
      <c r="D60" s="87"/>
      <c r="E60" s="87"/>
      <c r="F60" s="90">
        <v>1</v>
      </c>
      <c r="G60" s="88">
        <v>0.5</v>
      </c>
      <c r="H60" s="88">
        <v>2</v>
      </c>
      <c r="I60" s="88">
        <v>0</v>
      </c>
      <c r="J60" s="88">
        <v>2</v>
      </c>
      <c r="K60" s="87">
        <v>50000</v>
      </c>
      <c r="L60" s="87"/>
      <c r="M60" s="87">
        <v>100000</v>
      </c>
      <c r="N60" s="87">
        <v>80000</v>
      </c>
      <c r="O60" s="87">
        <v>2000</v>
      </c>
      <c r="P60" s="99">
        <f t="shared" si="2"/>
        <v>4.5</v>
      </c>
      <c r="Q60" s="100">
        <f t="shared" si="3"/>
        <v>232000</v>
      </c>
    </row>
    <row r="61" spans="1:17" s="88" customFormat="1" ht="12.75">
      <c r="A61" s="151">
        <v>3.6</v>
      </c>
      <c r="B61" s="152"/>
      <c r="C61" s="152" t="s">
        <v>19</v>
      </c>
      <c r="D61" s="87"/>
      <c r="E61" s="87"/>
      <c r="F61" s="90">
        <v>2</v>
      </c>
      <c r="G61" s="88">
        <v>0.5</v>
      </c>
      <c r="H61" s="88">
        <v>1</v>
      </c>
      <c r="I61" s="88">
        <v>0</v>
      </c>
      <c r="J61" s="88">
        <v>1</v>
      </c>
      <c r="K61" s="87">
        <v>30000</v>
      </c>
      <c r="L61" s="87"/>
      <c r="M61" s="87"/>
      <c r="N61" s="87">
        <v>2000</v>
      </c>
      <c r="O61" s="87">
        <v>2000</v>
      </c>
      <c r="P61" s="99">
        <f t="shared" si="2"/>
        <v>2.5</v>
      </c>
      <c r="Q61" s="100">
        <f t="shared" si="3"/>
        <v>34000</v>
      </c>
    </row>
    <row r="62" spans="1:17" s="88" customFormat="1" ht="13.5" thickBot="1">
      <c r="A62" s="120"/>
      <c r="B62" s="121"/>
      <c r="C62" s="122"/>
      <c r="D62" s="123"/>
      <c r="E62" s="123"/>
      <c r="F62" s="124"/>
      <c r="G62" s="122"/>
      <c r="H62" s="122"/>
      <c r="I62" s="122"/>
      <c r="J62" s="122"/>
      <c r="K62" s="123"/>
      <c r="L62" s="123"/>
      <c r="M62" s="123"/>
      <c r="N62" s="123"/>
      <c r="O62" s="123"/>
      <c r="P62" s="125"/>
      <c r="Q62" s="126"/>
    </row>
    <row r="63" spans="1:17" s="88" customFormat="1" ht="13.5" thickTop="1">
      <c r="A63" s="127"/>
      <c r="B63" s="128"/>
      <c r="C63" s="128"/>
      <c r="D63" s="129"/>
      <c r="E63" s="129"/>
      <c r="F63" s="130"/>
      <c r="G63" s="128"/>
      <c r="H63" s="128"/>
      <c r="I63" s="128"/>
      <c r="J63" s="128"/>
      <c r="K63" s="129"/>
      <c r="L63" s="129"/>
      <c r="M63" s="129"/>
      <c r="N63" s="129"/>
      <c r="O63" s="129"/>
      <c r="P63" s="131"/>
      <c r="Q63" s="132"/>
    </row>
    <row r="64" spans="1:17" ht="12.75">
      <c r="A64" s="26"/>
      <c r="F64" s="23"/>
      <c r="K64"/>
      <c r="P64" s="42" t="s">
        <v>21</v>
      </c>
      <c r="Q64" s="43" t="s">
        <v>20</v>
      </c>
    </row>
    <row r="65" spans="1:17" ht="12.75">
      <c r="A65" s="65"/>
      <c r="B65" s="10"/>
      <c r="C65" s="4" t="s">
        <v>85</v>
      </c>
      <c r="D65" s="5"/>
      <c r="E65" s="5"/>
      <c r="F65" s="64" t="s">
        <v>109</v>
      </c>
      <c r="G65" s="101">
        <f aca="true" t="shared" si="4" ref="G65:M65">SUM(G$6:G$63)</f>
        <v>7.45</v>
      </c>
      <c r="H65" s="80">
        <f t="shared" si="4"/>
        <v>23.6</v>
      </c>
      <c r="I65" s="80">
        <f t="shared" si="4"/>
        <v>0.1</v>
      </c>
      <c r="J65" s="80">
        <f t="shared" si="4"/>
        <v>25.7</v>
      </c>
      <c r="K65" s="5">
        <f t="shared" si="4"/>
        <v>643750</v>
      </c>
      <c r="L65" s="5">
        <f t="shared" si="4"/>
        <v>379000</v>
      </c>
      <c r="M65" s="5">
        <f t="shared" si="4"/>
        <v>450000</v>
      </c>
      <c r="N65" s="5">
        <f>SUM(N7:N64)</f>
        <v>247000</v>
      </c>
      <c r="O65" s="5">
        <f>SUM(O7:O64)</f>
        <v>90000</v>
      </c>
      <c r="P65" s="42">
        <f>SUM(K65:O65)</f>
        <v>1809750</v>
      </c>
      <c r="Q65" s="156">
        <f>SUM(G65:J65)</f>
        <v>56.85</v>
      </c>
    </row>
    <row r="66" spans="1:17" ht="12.75">
      <c r="A66" s="66"/>
      <c r="B66" s="10"/>
      <c r="F66" s="23"/>
      <c r="G66" s="102"/>
      <c r="K66"/>
      <c r="P66" s="39"/>
      <c r="Q66" s="36"/>
    </row>
    <row r="67" spans="1:17" ht="12.75">
      <c r="A67" s="66"/>
      <c r="B67" s="10"/>
      <c r="F67" s="23"/>
      <c r="G67" s="102"/>
      <c r="K67"/>
      <c r="P67" s="42" t="s">
        <v>21</v>
      </c>
      <c r="Q67" s="43" t="s">
        <v>20</v>
      </c>
    </row>
    <row r="68" spans="1:17" ht="12.75">
      <c r="A68" s="66"/>
      <c r="B68" s="10"/>
      <c r="C68" s="4" t="s">
        <v>86</v>
      </c>
      <c r="D68" s="5"/>
      <c r="E68" s="5"/>
      <c r="F68" s="64">
        <v>1</v>
      </c>
      <c r="G68" s="101">
        <f aca="true" t="shared" si="5" ref="G68:O68">SUMIF($F$6:$F$63,"1",G$6:G$63)</f>
        <v>2.45</v>
      </c>
      <c r="H68" s="80">
        <f t="shared" si="5"/>
        <v>7.3</v>
      </c>
      <c r="I68" s="80">
        <f t="shared" si="5"/>
        <v>0.1</v>
      </c>
      <c r="J68" s="80">
        <f t="shared" si="5"/>
        <v>8</v>
      </c>
      <c r="K68" s="5">
        <f t="shared" si="5"/>
        <v>251750</v>
      </c>
      <c r="L68" s="5">
        <f t="shared" si="5"/>
        <v>247000</v>
      </c>
      <c r="M68" s="5">
        <f t="shared" si="5"/>
        <v>450000</v>
      </c>
      <c r="N68" s="5">
        <f t="shared" si="5"/>
        <v>192000</v>
      </c>
      <c r="O68" s="5">
        <f t="shared" si="5"/>
        <v>18000</v>
      </c>
      <c r="P68" s="42">
        <f>SUM(K68:O68)</f>
        <v>1158750</v>
      </c>
      <c r="Q68" s="156">
        <f>SUM(G68:J68)</f>
        <v>17.85</v>
      </c>
    </row>
    <row r="69" spans="1:17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</row>
    <row r="70" ht="13.5" thickTop="1"/>
  </sheetData>
  <printOptions gridLines="1" headings="1"/>
  <pageMargins left="0.85" right="0.75" top="1" bottom="0.32" header="0.5" footer="0.18"/>
  <pageSetup fitToHeight="1" fitToWidth="1" horizontalDpi="600" verticalDpi="600" orientation="portrait" paperSize="17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pane xSplit="6" ySplit="5" topLeftCell="G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28125" style="3" customWidth="1"/>
    <col min="7" max="7" width="9.28125" style="0" customWidth="1"/>
    <col min="8" max="8" width="8.8515625" style="0" customWidth="1"/>
    <col min="10" max="10" width="11.00390625" style="0" customWidth="1"/>
    <col min="11" max="11" width="11.140625" style="2" bestFit="1" customWidth="1"/>
    <col min="12" max="12" width="11.140625" style="2" customWidth="1"/>
    <col min="13" max="13" width="14.00390625" style="2" customWidth="1"/>
    <col min="14" max="14" width="11.140625" style="2" bestFit="1" customWidth="1"/>
    <col min="15" max="15" width="12.28125" style="2" customWidth="1"/>
    <col min="16" max="16" width="13.00390625" style="45" customWidth="1"/>
    <col min="17" max="17" width="11.421875" style="2" customWidth="1"/>
  </cols>
  <sheetData>
    <row r="1" spans="1:17" ht="18">
      <c r="A1" s="157" t="s">
        <v>110</v>
      </c>
      <c r="C1" s="51"/>
      <c r="D1" s="52"/>
      <c r="E1" s="52"/>
      <c r="F1" s="53"/>
      <c r="G1" s="51"/>
      <c r="H1" s="51"/>
      <c r="I1" s="51"/>
      <c r="J1" s="51"/>
      <c r="K1" s="67">
        <v>2010</v>
      </c>
      <c r="L1" s="52"/>
      <c r="M1" s="52"/>
      <c r="N1" s="52"/>
      <c r="O1" s="54" t="s">
        <v>95</v>
      </c>
      <c r="Q1" s="52"/>
    </row>
    <row r="2" ht="13.5" thickBot="1">
      <c r="O2" t="s">
        <v>111</v>
      </c>
    </row>
    <row r="3" spans="1:17" ht="13.5" thickTop="1">
      <c r="A3" s="25"/>
      <c r="B3" s="15"/>
      <c r="C3" s="15"/>
      <c r="D3" s="17"/>
      <c r="E3" s="48"/>
      <c r="F3" s="20"/>
      <c r="G3" s="16" t="s">
        <v>0</v>
      </c>
      <c r="H3" s="16" t="s">
        <v>3</v>
      </c>
      <c r="I3" s="16" t="s">
        <v>3</v>
      </c>
      <c r="J3" s="16" t="s">
        <v>3</v>
      </c>
      <c r="K3" s="17" t="s">
        <v>4</v>
      </c>
      <c r="L3" s="17" t="s">
        <v>23</v>
      </c>
      <c r="M3" s="17" t="s">
        <v>25</v>
      </c>
      <c r="N3" s="17" t="s">
        <v>5</v>
      </c>
      <c r="O3" s="17" t="s">
        <v>5</v>
      </c>
      <c r="P3" s="93" t="s">
        <v>61</v>
      </c>
      <c r="Q3" s="48" t="s">
        <v>61</v>
      </c>
    </row>
    <row r="4" spans="1:17" ht="12.75">
      <c r="A4" s="28" t="s">
        <v>61</v>
      </c>
      <c r="B4" s="1"/>
      <c r="C4" s="1"/>
      <c r="D4" s="19"/>
      <c r="E4" s="49"/>
      <c r="F4" s="21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9"/>
      <c r="L4" s="19" t="s">
        <v>24</v>
      </c>
      <c r="M4" s="19" t="s">
        <v>26</v>
      </c>
      <c r="N4" s="19" t="s">
        <v>6</v>
      </c>
      <c r="O4" s="19" t="s">
        <v>7</v>
      </c>
      <c r="P4" s="39" t="s">
        <v>3</v>
      </c>
      <c r="Q4" s="94" t="s">
        <v>81</v>
      </c>
    </row>
    <row r="5" spans="1:17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4"/>
      <c r="L5" s="14"/>
      <c r="M5" s="14"/>
      <c r="N5" s="14"/>
      <c r="O5" s="14"/>
      <c r="P5" s="95" t="s">
        <v>43</v>
      </c>
      <c r="Q5" s="96" t="s">
        <v>43</v>
      </c>
    </row>
    <row r="6" spans="1:17" s="61" customFormat="1" ht="13.5" thickTop="1">
      <c r="A6" s="151">
        <v>1</v>
      </c>
      <c r="B6" s="152" t="s">
        <v>46</v>
      </c>
      <c r="C6" s="88"/>
      <c r="D6" s="87"/>
      <c r="E6" s="87"/>
      <c r="F6" s="56"/>
      <c r="K6" s="62"/>
      <c r="L6" s="62"/>
      <c r="M6" s="62"/>
      <c r="N6" s="62"/>
      <c r="O6" s="62"/>
      <c r="P6" s="103"/>
      <c r="Q6" s="104"/>
    </row>
    <row r="7" spans="1:17" s="61" customFormat="1" ht="12.75">
      <c r="A7" s="69">
        <v>1.1</v>
      </c>
      <c r="C7" s="61" t="s">
        <v>8</v>
      </c>
      <c r="D7" s="62"/>
      <c r="E7" s="62"/>
      <c r="F7" s="70">
        <v>1</v>
      </c>
      <c r="G7" s="61">
        <v>0.5</v>
      </c>
      <c r="H7" s="61">
        <v>0.5</v>
      </c>
      <c r="J7" s="61">
        <v>2</v>
      </c>
      <c r="K7" s="62">
        <v>50000</v>
      </c>
      <c r="L7" s="62">
        <v>47000</v>
      </c>
      <c r="M7" s="62">
        <v>50000</v>
      </c>
      <c r="N7" s="62">
        <v>2000</v>
      </c>
      <c r="O7" s="62">
        <v>1000</v>
      </c>
      <c r="P7" s="97">
        <f>SUM(G7:J7)</f>
        <v>3</v>
      </c>
      <c r="Q7" s="98">
        <f>SUM(K7:O7)</f>
        <v>150000</v>
      </c>
    </row>
    <row r="8" spans="1:17" s="61" customFormat="1" ht="12.75">
      <c r="A8" s="69">
        <v>1.2</v>
      </c>
      <c r="C8" s="61" t="s">
        <v>9</v>
      </c>
      <c r="D8" s="62"/>
      <c r="E8" s="62"/>
      <c r="F8" s="70">
        <v>2</v>
      </c>
      <c r="G8" s="61">
        <v>0.5</v>
      </c>
      <c r="H8" s="61">
        <v>1</v>
      </c>
      <c r="J8" s="61">
        <v>1</v>
      </c>
      <c r="K8" s="62">
        <v>30000</v>
      </c>
      <c r="L8" s="62"/>
      <c r="M8" s="62"/>
      <c r="N8" s="62">
        <v>4000</v>
      </c>
      <c r="O8" s="62">
        <v>2000</v>
      </c>
      <c r="P8" s="97">
        <f>SUM(G8:J8)</f>
        <v>2.5</v>
      </c>
      <c r="Q8" s="98">
        <f>SUM(K8:O8)</f>
        <v>36000</v>
      </c>
    </row>
    <row r="9" spans="1:17" s="61" customFormat="1" ht="12.75">
      <c r="A9" s="69" t="s">
        <v>96</v>
      </c>
      <c r="D9" s="62" t="s">
        <v>98</v>
      </c>
      <c r="E9" s="62"/>
      <c r="F9" s="70">
        <v>2</v>
      </c>
      <c r="K9" s="62"/>
      <c r="L9" s="62"/>
      <c r="M9" s="62"/>
      <c r="N9" s="62"/>
      <c r="O9" s="62"/>
      <c r="P9" s="97"/>
      <c r="Q9" s="98"/>
    </row>
    <row r="10" spans="1:17" s="61" customFormat="1" ht="12.75">
      <c r="A10" s="69" t="s">
        <v>96</v>
      </c>
      <c r="D10" s="62" t="s">
        <v>97</v>
      </c>
      <c r="E10" s="62"/>
      <c r="F10" s="70">
        <v>2</v>
      </c>
      <c r="K10" s="62"/>
      <c r="L10" s="62"/>
      <c r="M10" s="62"/>
      <c r="N10" s="62"/>
      <c r="O10" s="62"/>
      <c r="P10" s="97"/>
      <c r="Q10" s="98"/>
    </row>
    <row r="11" spans="1:17" s="61" customFormat="1" ht="12.75">
      <c r="A11" s="69">
        <v>1.3</v>
      </c>
      <c r="C11" s="61" t="s">
        <v>99</v>
      </c>
      <c r="D11" s="62"/>
      <c r="E11" s="62"/>
      <c r="F11" s="70">
        <v>2</v>
      </c>
      <c r="G11" s="61">
        <v>0.5</v>
      </c>
      <c r="H11" s="61">
        <v>2</v>
      </c>
      <c r="J11" s="61">
        <v>1</v>
      </c>
      <c r="K11" s="62">
        <v>15000</v>
      </c>
      <c r="L11" s="62"/>
      <c r="M11" s="62"/>
      <c r="N11" s="62">
        <v>4000</v>
      </c>
      <c r="O11" s="62">
        <v>2000</v>
      </c>
      <c r="P11" s="97">
        <f>SUM(G11:J11)</f>
        <v>3.5</v>
      </c>
      <c r="Q11" s="98">
        <f>SUM(K11:O11)</f>
        <v>21000</v>
      </c>
    </row>
    <row r="12" spans="1:17" s="61" customFormat="1" ht="12.75">
      <c r="A12" s="69">
        <v>1.4</v>
      </c>
      <c r="C12" s="61" t="s">
        <v>29</v>
      </c>
      <c r="D12" s="62"/>
      <c r="E12" s="62"/>
      <c r="F12" s="70">
        <v>1</v>
      </c>
      <c r="G12" s="61">
        <v>0.2</v>
      </c>
      <c r="K12" s="62"/>
      <c r="L12" s="62"/>
      <c r="M12" s="62"/>
      <c r="N12" s="62">
        <v>6000</v>
      </c>
      <c r="O12" s="62">
        <v>3000</v>
      </c>
      <c r="P12" s="97">
        <f>SUM(G12:J12)</f>
        <v>0.2</v>
      </c>
      <c r="Q12" s="98">
        <f>SUM(K12:O12)</f>
        <v>9000</v>
      </c>
    </row>
    <row r="13" spans="1:17" s="61" customFormat="1" ht="12.75">
      <c r="A13" s="69"/>
      <c r="D13" s="62"/>
      <c r="E13" s="62"/>
      <c r="F13" s="70"/>
      <c r="K13" s="62"/>
      <c r="L13" s="62"/>
      <c r="M13" s="62"/>
      <c r="N13" s="62"/>
      <c r="O13" s="62"/>
      <c r="P13" s="97"/>
      <c r="Q13" s="98"/>
    </row>
    <row r="14" spans="1:17" s="61" customFormat="1" ht="12.75">
      <c r="A14" s="151">
        <v>2</v>
      </c>
      <c r="B14" s="152" t="s">
        <v>10</v>
      </c>
      <c r="D14" s="62"/>
      <c r="E14" s="62"/>
      <c r="F14" s="70"/>
      <c r="G14" s="63"/>
      <c r="H14" s="63"/>
      <c r="I14" s="63"/>
      <c r="J14" s="63"/>
      <c r="K14" s="63"/>
      <c r="L14" s="63"/>
      <c r="M14" s="63"/>
      <c r="N14" s="63"/>
      <c r="O14" s="63"/>
      <c r="P14" s="97"/>
      <c r="Q14" s="98"/>
    </row>
    <row r="15" spans="1:17" s="61" customFormat="1" ht="12.75">
      <c r="A15" s="151">
        <v>2.1</v>
      </c>
      <c r="B15" s="152"/>
      <c r="C15" s="152" t="s">
        <v>11</v>
      </c>
      <c r="D15" s="62"/>
      <c r="E15" s="62"/>
      <c r="F15" s="70">
        <v>1</v>
      </c>
      <c r="H15" s="61">
        <v>1</v>
      </c>
      <c r="J15" s="61">
        <v>2</v>
      </c>
      <c r="K15" s="62">
        <v>20000</v>
      </c>
      <c r="L15" s="62">
        <v>100000</v>
      </c>
      <c r="M15" s="62"/>
      <c r="N15" s="62">
        <v>4000</v>
      </c>
      <c r="O15" s="62">
        <v>4000</v>
      </c>
      <c r="P15" s="97">
        <f aca="true" t="shared" si="0" ref="P15:P20">SUM(G15:J15)</f>
        <v>3</v>
      </c>
      <c r="Q15" s="98">
        <f aca="true" t="shared" si="1" ref="Q15:Q20">SUM(K15:O15)</f>
        <v>128000</v>
      </c>
    </row>
    <row r="16" spans="1:17" s="61" customFormat="1" ht="12.75">
      <c r="A16" s="69" t="s">
        <v>52</v>
      </c>
      <c r="D16" s="61" t="s">
        <v>12</v>
      </c>
      <c r="F16" s="70">
        <v>2</v>
      </c>
      <c r="H16" s="61">
        <v>2</v>
      </c>
      <c r="J16" s="61">
        <v>3</v>
      </c>
      <c r="K16" s="62">
        <v>50000</v>
      </c>
      <c r="L16" s="62"/>
      <c r="M16" s="62"/>
      <c r="N16" s="62">
        <v>4000</v>
      </c>
      <c r="O16" s="62">
        <v>4000</v>
      </c>
      <c r="P16" s="97">
        <f t="shared" si="0"/>
        <v>5</v>
      </c>
      <c r="Q16" s="98">
        <f t="shared" si="1"/>
        <v>58000</v>
      </c>
    </row>
    <row r="17" spans="1:17" s="61" customFormat="1" ht="12.75">
      <c r="A17" s="69" t="s">
        <v>53</v>
      </c>
      <c r="D17" s="61" t="s">
        <v>100</v>
      </c>
      <c r="F17" s="70">
        <v>1</v>
      </c>
      <c r="H17" s="61">
        <v>0.5</v>
      </c>
      <c r="J17" s="61">
        <v>0.25</v>
      </c>
      <c r="K17" s="62">
        <v>35000</v>
      </c>
      <c r="L17" s="62"/>
      <c r="M17" s="62"/>
      <c r="N17" s="62">
        <v>2000</v>
      </c>
      <c r="O17" s="62">
        <v>1000</v>
      </c>
      <c r="P17" s="97">
        <f t="shared" si="0"/>
        <v>0.75</v>
      </c>
      <c r="Q17" s="98">
        <f t="shared" si="1"/>
        <v>38000</v>
      </c>
    </row>
    <row r="18" spans="1:17" s="61" customFormat="1" ht="12.75">
      <c r="A18" s="69" t="s">
        <v>54</v>
      </c>
      <c r="D18" s="61" t="s">
        <v>13</v>
      </c>
      <c r="F18" s="70">
        <v>1</v>
      </c>
      <c r="H18" s="61">
        <v>0.5</v>
      </c>
      <c r="J18" s="61">
        <v>0.25</v>
      </c>
      <c r="K18" s="62">
        <v>35000</v>
      </c>
      <c r="L18" s="62"/>
      <c r="M18" s="62"/>
      <c r="N18" s="62">
        <v>2000</v>
      </c>
      <c r="O18" s="62">
        <v>1000</v>
      </c>
      <c r="P18" s="97">
        <f t="shared" si="0"/>
        <v>0.75</v>
      </c>
      <c r="Q18" s="98">
        <f t="shared" si="1"/>
        <v>38000</v>
      </c>
    </row>
    <row r="19" spans="1:17" s="61" customFormat="1" ht="12.75">
      <c r="A19" s="69" t="s">
        <v>55</v>
      </c>
      <c r="D19" s="61" t="s">
        <v>101</v>
      </c>
      <c r="F19" s="70">
        <v>1</v>
      </c>
      <c r="H19" s="61">
        <v>0.5</v>
      </c>
      <c r="J19" s="61">
        <v>0.25</v>
      </c>
      <c r="K19" s="62">
        <v>35000</v>
      </c>
      <c r="L19" s="62"/>
      <c r="M19" s="62"/>
      <c r="N19" s="62">
        <v>2000</v>
      </c>
      <c r="O19" s="62">
        <v>1000</v>
      </c>
      <c r="P19" s="97">
        <f t="shared" si="0"/>
        <v>0.75</v>
      </c>
      <c r="Q19" s="98">
        <f t="shared" si="1"/>
        <v>38000</v>
      </c>
    </row>
    <row r="20" spans="1:17" s="61" customFormat="1" ht="12.75">
      <c r="A20" s="69" t="s">
        <v>56</v>
      </c>
      <c r="D20" s="61" t="s">
        <v>102</v>
      </c>
      <c r="F20" s="70">
        <v>2</v>
      </c>
      <c r="H20" s="61">
        <v>0.5</v>
      </c>
      <c r="J20" s="61">
        <v>1</v>
      </c>
      <c r="K20" s="62">
        <v>35000</v>
      </c>
      <c r="L20" s="62"/>
      <c r="M20" s="62"/>
      <c r="N20" s="62">
        <v>2000</v>
      </c>
      <c r="O20" s="62">
        <v>1000</v>
      </c>
      <c r="P20" s="97">
        <f t="shared" si="0"/>
        <v>1.5</v>
      </c>
      <c r="Q20" s="98">
        <f t="shared" si="1"/>
        <v>38000</v>
      </c>
    </row>
    <row r="21" spans="1:17" s="61" customFormat="1" ht="12.75">
      <c r="A21" s="151">
        <v>2.2</v>
      </c>
      <c r="B21" s="152"/>
      <c r="C21" s="153" t="s">
        <v>47</v>
      </c>
      <c r="D21" s="62"/>
      <c r="E21" s="62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97"/>
      <c r="Q21" s="98"/>
    </row>
    <row r="22" spans="1:17" s="61" customFormat="1" ht="12.75">
      <c r="A22" s="69" t="s">
        <v>57</v>
      </c>
      <c r="C22" s="71"/>
      <c r="D22" s="71" t="s">
        <v>48</v>
      </c>
      <c r="E22" s="62"/>
      <c r="F22" s="70">
        <v>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97">
        <f>SUM(G23:J35)</f>
        <v>0</v>
      </c>
      <c r="Q22" s="98">
        <f>SUM(K23:O35)</f>
        <v>0</v>
      </c>
    </row>
    <row r="23" spans="1:17" s="61" customFormat="1" ht="12.75">
      <c r="A23" s="69"/>
      <c r="D23" s="62"/>
      <c r="E23" s="62" t="s">
        <v>69</v>
      </c>
      <c r="F23" s="70">
        <v>1</v>
      </c>
      <c r="K23" s="62"/>
      <c r="L23" s="62"/>
      <c r="M23" s="62"/>
      <c r="N23" s="62"/>
      <c r="O23" s="62"/>
      <c r="P23" s="97"/>
      <c r="Q23" s="98"/>
    </row>
    <row r="24" spans="1:17" s="61" customFormat="1" ht="12.75">
      <c r="A24" s="69"/>
      <c r="D24" s="62"/>
      <c r="E24" s="62" t="s">
        <v>70</v>
      </c>
      <c r="F24" s="70">
        <v>1</v>
      </c>
      <c r="K24" s="62"/>
      <c r="L24" s="62"/>
      <c r="M24" s="62"/>
      <c r="N24" s="62"/>
      <c r="O24" s="62"/>
      <c r="P24" s="97"/>
      <c r="Q24" s="98"/>
    </row>
    <row r="25" spans="1:17" s="61" customFormat="1" ht="12.75">
      <c r="A25" s="69"/>
      <c r="D25" s="62"/>
      <c r="E25" s="72" t="s">
        <v>71</v>
      </c>
      <c r="F25" s="70">
        <v>1</v>
      </c>
      <c r="K25" s="62"/>
      <c r="L25" s="62"/>
      <c r="M25" s="62"/>
      <c r="N25" s="62"/>
      <c r="O25" s="62"/>
      <c r="P25" s="97"/>
      <c r="Q25" s="98"/>
    </row>
    <row r="26" spans="1:17" s="61" customFormat="1" ht="12.75">
      <c r="A26" s="69"/>
      <c r="D26" s="62"/>
      <c r="E26" s="72" t="s">
        <v>72</v>
      </c>
      <c r="F26" s="70">
        <v>1</v>
      </c>
      <c r="K26" s="62"/>
      <c r="L26" s="62"/>
      <c r="M26" s="62"/>
      <c r="N26" s="62"/>
      <c r="O26" s="62"/>
      <c r="P26" s="97"/>
      <c r="Q26" s="98"/>
    </row>
    <row r="27" spans="1:17" s="61" customFormat="1" ht="12.75">
      <c r="A27" s="69"/>
      <c r="D27" s="62"/>
      <c r="E27" s="72" t="s">
        <v>73</v>
      </c>
      <c r="F27" s="70">
        <v>1</v>
      </c>
      <c r="K27" s="62"/>
      <c r="L27" s="62"/>
      <c r="M27" s="62"/>
      <c r="N27" s="62"/>
      <c r="O27" s="62"/>
      <c r="P27" s="97"/>
      <c r="Q27" s="98"/>
    </row>
    <row r="28" spans="1:17" s="61" customFormat="1" ht="12.75">
      <c r="A28" s="69"/>
      <c r="B28" s="72"/>
      <c r="D28" s="62"/>
      <c r="E28" s="72" t="s">
        <v>74</v>
      </c>
      <c r="F28" s="70">
        <v>1</v>
      </c>
      <c r="K28" s="62"/>
      <c r="L28" s="62"/>
      <c r="M28" s="62"/>
      <c r="N28" s="62"/>
      <c r="O28" s="62"/>
      <c r="P28" s="97"/>
      <c r="Q28" s="98"/>
    </row>
    <row r="29" spans="1:17" s="61" customFormat="1" ht="12.75">
      <c r="A29" s="69"/>
      <c r="B29" s="72"/>
      <c r="D29" s="62"/>
      <c r="E29" s="73" t="s">
        <v>75</v>
      </c>
      <c r="F29" s="70">
        <v>1</v>
      </c>
      <c r="K29" s="62"/>
      <c r="L29" s="62"/>
      <c r="M29" s="62"/>
      <c r="N29" s="62"/>
      <c r="O29" s="62"/>
      <c r="P29" s="97"/>
      <c r="Q29" s="98"/>
    </row>
    <row r="30" spans="1:17" s="61" customFormat="1" ht="12.75">
      <c r="A30" s="69"/>
      <c r="B30" s="72"/>
      <c r="D30" s="62"/>
      <c r="E30" s="72" t="s">
        <v>76</v>
      </c>
      <c r="F30" s="70">
        <v>1</v>
      </c>
      <c r="K30" s="62"/>
      <c r="L30" s="62"/>
      <c r="M30" s="62"/>
      <c r="N30" s="62"/>
      <c r="O30" s="62"/>
      <c r="P30" s="97"/>
      <c r="Q30" s="98"/>
    </row>
    <row r="31" spans="1:17" s="61" customFormat="1" ht="12.75">
      <c r="A31" s="69"/>
      <c r="B31" s="72"/>
      <c r="D31" s="62"/>
      <c r="E31" s="72" t="s">
        <v>37</v>
      </c>
      <c r="F31" s="70">
        <v>1</v>
      </c>
      <c r="K31" s="62"/>
      <c r="M31" s="62"/>
      <c r="N31" s="62"/>
      <c r="O31" s="62"/>
      <c r="P31" s="97"/>
      <c r="Q31" s="98"/>
    </row>
    <row r="32" spans="1:17" s="61" customFormat="1" ht="12.75">
      <c r="A32" s="69"/>
      <c r="B32" s="72"/>
      <c r="D32" s="62"/>
      <c r="E32" s="72" t="s">
        <v>77</v>
      </c>
      <c r="F32" s="70">
        <v>1</v>
      </c>
      <c r="K32" s="62"/>
      <c r="M32" s="62"/>
      <c r="N32" s="62"/>
      <c r="O32" s="62"/>
      <c r="P32" s="97"/>
      <c r="Q32" s="98"/>
    </row>
    <row r="33" spans="1:17" s="61" customFormat="1" ht="12.75">
      <c r="A33" s="69"/>
      <c r="B33" s="72"/>
      <c r="D33" s="62"/>
      <c r="E33" s="72" t="s">
        <v>80</v>
      </c>
      <c r="F33" s="70">
        <v>1</v>
      </c>
      <c r="K33" s="62"/>
      <c r="L33" s="62"/>
      <c r="M33" s="62"/>
      <c r="N33" s="62"/>
      <c r="O33" s="62"/>
      <c r="P33" s="97"/>
      <c r="Q33" s="98"/>
    </row>
    <row r="34" spans="1:17" s="61" customFormat="1" ht="12.75">
      <c r="A34" s="69"/>
      <c r="B34" s="72"/>
      <c r="D34" s="62"/>
      <c r="E34" s="72" t="s">
        <v>79</v>
      </c>
      <c r="F34" s="70">
        <v>1</v>
      </c>
      <c r="K34" s="62"/>
      <c r="L34" s="62"/>
      <c r="M34" s="62"/>
      <c r="N34" s="62"/>
      <c r="O34" s="62"/>
      <c r="P34" s="97"/>
      <c r="Q34" s="98"/>
    </row>
    <row r="35" spans="1:17" s="61" customFormat="1" ht="12.75">
      <c r="A35" s="69"/>
      <c r="B35" s="72"/>
      <c r="D35" s="62"/>
      <c r="E35" s="73" t="s">
        <v>78</v>
      </c>
      <c r="F35" s="70">
        <v>1</v>
      </c>
      <c r="K35" s="62"/>
      <c r="L35" s="62"/>
      <c r="M35" s="62"/>
      <c r="N35" s="62"/>
      <c r="O35" s="62"/>
      <c r="P35" s="97"/>
      <c r="Q35" s="98"/>
    </row>
    <row r="36" spans="1:17" s="61" customFormat="1" ht="12.75">
      <c r="A36" s="151">
        <v>2.3</v>
      </c>
      <c r="B36" s="152"/>
      <c r="C36" s="152" t="s">
        <v>49</v>
      </c>
      <c r="D36" s="62"/>
      <c r="E36" s="62"/>
      <c r="F36" s="70"/>
      <c r="K36" s="62"/>
      <c r="L36" s="62"/>
      <c r="M36" s="62"/>
      <c r="N36" s="62"/>
      <c r="O36" s="62"/>
      <c r="P36" s="97"/>
      <c r="Q36" s="98"/>
    </row>
    <row r="37" spans="1:17" s="61" customFormat="1" ht="12.75" customHeight="1">
      <c r="A37" s="151" t="s">
        <v>58</v>
      </c>
      <c r="B37" s="152"/>
      <c r="C37" s="152"/>
      <c r="D37" s="152" t="s">
        <v>30</v>
      </c>
      <c r="E37" s="62"/>
      <c r="F37" s="70">
        <v>2</v>
      </c>
      <c r="G37" s="83"/>
      <c r="H37" s="83"/>
      <c r="I37" s="83"/>
      <c r="J37" s="83"/>
      <c r="K37" s="84"/>
      <c r="L37" s="84"/>
      <c r="M37" s="84"/>
      <c r="N37" s="84"/>
      <c r="O37" s="84"/>
      <c r="P37" s="97">
        <f>SUM(G38:J45)</f>
        <v>1.2</v>
      </c>
      <c r="Q37" s="98">
        <f>SUM(K38:O45)</f>
        <v>22000</v>
      </c>
    </row>
    <row r="38" spans="1:17" s="61" customFormat="1" ht="12.75">
      <c r="A38" s="69"/>
      <c r="D38" s="62"/>
      <c r="E38" s="61" t="s">
        <v>62</v>
      </c>
      <c r="F38" s="70">
        <v>2</v>
      </c>
      <c r="H38" s="61">
        <v>1</v>
      </c>
      <c r="J38" s="61">
        <v>0.2</v>
      </c>
      <c r="K38" s="62"/>
      <c r="L38" s="62">
        <v>22000</v>
      </c>
      <c r="M38" s="62"/>
      <c r="N38" s="62"/>
      <c r="O38" s="62"/>
      <c r="P38" s="97"/>
      <c r="Q38" s="98"/>
    </row>
    <row r="39" spans="1:17" s="61" customFormat="1" ht="12.75">
      <c r="A39" s="69"/>
      <c r="D39" s="62"/>
      <c r="E39" s="61" t="s">
        <v>31</v>
      </c>
      <c r="F39" s="70">
        <v>2</v>
      </c>
      <c r="K39" s="62"/>
      <c r="L39" s="62"/>
      <c r="M39" s="62"/>
      <c r="N39" s="62"/>
      <c r="O39" s="62"/>
      <c r="P39" s="97"/>
      <c r="Q39" s="98"/>
    </row>
    <row r="40" spans="1:17" s="61" customFormat="1" ht="12.75">
      <c r="A40" s="69"/>
      <c r="D40" s="62"/>
      <c r="E40" s="61" t="s">
        <v>32</v>
      </c>
      <c r="F40" s="70">
        <v>2</v>
      </c>
      <c r="K40" s="62"/>
      <c r="L40" s="62"/>
      <c r="M40" s="62"/>
      <c r="N40" s="62"/>
      <c r="O40" s="62"/>
      <c r="P40" s="97"/>
      <c r="Q40" s="98"/>
    </row>
    <row r="41" spans="1:17" s="61" customFormat="1" ht="12.75">
      <c r="A41" s="69"/>
      <c r="D41" s="62"/>
      <c r="E41" s="61" t="s">
        <v>33</v>
      </c>
      <c r="F41" s="70">
        <v>2</v>
      </c>
      <c r="K41" s="62"/>
      <c r="L41" s="62"/>
      <c r="M41" s="62"/>
      <c r="N41" s="62"/>
      <c r="O41" s="62"/>
      <c r="P41" s="97"/>
      <c r="Q41" s="98"/>
    </row>
    <row r="42" spans="1:17" s="61" customFormat="1" ht="12.75">
      <c r="A42" s="69"/>
      <c r="D42" s="62"/>
      <c r="E42" s="61" t="s">
        <v>34</v>
      </c>
      <c r="F42" s="70">
        <v>2</v>
      </c>
      <c r="K42" s="62"/>
      <c r="L42" s="62"/>
      <c r="M42" s="62"/>
      <c r="N42" s="62"/>
      <c r="O42" s="62"/>
      <c r="P42" s="97"/>
      <c r="Q42" s="98"/>
    </row>
    <row r="43" spans="1:17" s="61" customFormat="1" ht="12.75">
      <c r="A43" s="69"/>
      <c r="D43" s="62"/>
      <c r="E43" s="61" t="s">
        <v>35</v>
      </c>
      <c r="F43" s="70">
        <v>2</v>
      </c>
      <c r="K43" s="62"/>
      <c r="L43" s="62"/>
      <c r="M43" s="62"/>
      <c r="N43" s="62"/>
      <c r="O43" s="62"/>
      <c r="P43" s="97"/>
      <c r="Q43" s="98"/>
    </row>
    <row r="44" spans="1:17" s="61" customFormat="1" ht="12.75">
      <c r="A44" s="69"/>
      <c r="D44" s="62"/>
      <c r="E44" s="61" t="s">
        <v>36</v>
      </c>
      <c r="F44" s="70">
        <v>2</v>
      </c>
      <c r="K44" s="62"/>
      <c r="L44" s="62"/>
      <c r="M44" s="62"/>
      <c r="N44" s="62"/>
      <c r="O44" s="62"/>
      <c r="P44" s="97"/>
      <c r="Q44" s="98"/>
    </row>
    <row r="45" spans="1:17" s="61" customFormat="1" ht="12.75">
      <c r="A45" s="69"/>
      <c r="D45" s="62"/>
      <c r="E45" s="61" t="s">
        <v>37</v>
      </c>
      <c r="F45" s="70">
        <v>2</v>
      </c>
      <c r="K45" s="62"/>
      <c r="L45" s="62"/>
      <c r="M45" s="62"/>
      <c r="N45" s="62"/>
      <c r="O45" s="62"/>
      <c r="P45" s="97"/>
      <c r="Q45" s="98"/>
    </row>
    <row r="46" spans="1:17" s="61" customFormat="1" ht="12.75">
      <c r="A46" s="154">
        <v>2.4</v>
      </c>
      <c r="B46" s="153"/>
      <c r="C46" s="153" t="s">
        <v>38</v>
      </c>
      <c r="D46" s="62"/>
      <c r="E46" s="62"/>
      <c r="F46" s="78"/>
      <c r="G46" s="83"/>
      <c r="H46" s="83"/>
      <c r="I46" s="83"/>
      <c r="J46" s="83"/>
      <c r="K46" s="84"/>
      <c r="L46" s="84"/>
      <c r="M46" s="84"/>
      <c r="N46" s="84"/>
      <c r="O46" s="84"/>
      <c r="P46" s="97"/>
      <c r="Q46" s="98"/>
    </row>
    <row r="47" spans="1:17" s="61" customFormat="1" ht="12.75">
      <c r="A47" s="69" t="s">
        <v>59</v>
      </c>
      <c r="B47" s="72"/>
      <c r="D47" s="72" t="s">
        <v>50</v>
      </c>
      <c r="E47" s="62"/>
      <c r="F47" s="70">
        <v>2</v>
      </c>
      <c r="H47" s="61">
        <v>1</v>
      </c>
      <c r="I47" s="61">
        <v>0</v>
      </c>
      <c r="J47" s="61">
        <v>2</v>
      </c>
      <c r="K47" s="62">
        <v>40000</v>
      </c>
      <c r="L47" s="62"/>
      <c r="M47" s="62"/>
      <c r="N47" s="62">
        <v>4000</v>
      </c>
      <c r="O47" s="62">
        <v>2000</v>
      </c>
      <c r="P47" s="97">
        <f>SUM(G47:J47)</f>
        <v>3</v>
      </c>
      <c r="Q47" s="98">
        <f>SUM(K47:O47)</f>
        <v>46000</v>
      </c>
    </row>
    <row r="48" spans="1:17" s="61" customFormat="1" ht="12.75">
      <c r="A48" s="69" t="s">
        <v>60</v>
      </c>
      <c r="B48" s="72"/>
      <c r="D48" s="72" t="s">
        <v>14</v>
      </c>
      <c r="E48" s="62"/>
      <c r="F48" s="70">
        <v>2</v>
      </c>
      <c r="G48" s="61">
        <v>0.5</v>
      </c>
      <c r="H48" s="61">
        <v>2</v>
      </c>
      <c r="I48" s="61">
        <v>0</v>
      </c>
      <c r="J48" s="61">
        <v>3</v>
      </c>
      <c r="K48" s="62">
        <v>100000</v>
      </c>
      <c r="L48" s="62">
        <v>100000</v>
      </c>
      <c r="M48" s="62"/>
      <c r="N48" s="62">
        <v>5000</v>
      </c>
      <c r="O48" s="62">
        <v>5000</v>
      </c>
      <c r="P48" s="97">
        <f>SUM(G48:J48)</f>
        <v>5.5</v>
      </c>
      <c r="Q48" s="98">
        <f>SUM(K48:O48)</f>
        <v>210000</v>
      </c>
    </row>
    <row r="49" spans="1:17" s="61" customFormat="1" ht="12.75">
      <c r="A49" s="69"/>
      <c r="B49" s="72"/>
      <c r="C49" s="72"/>
      <c r="D49" s="62"/>
      <c r="E49" s="62"/>
      <c r="F49" s="70"/>
      <c r="K49" s="62"/>
      <c r="L49" s="62"/>
      <c r="M49" s="62"/>
      <c r="N49" s="62"/>
      <c r="O49" s="62"/>
      <c r="P49" s="97"/>
      <c r="Q49" s="98"/>
    </row>
    <row r="50" spans="1:17" s="61" customFormat="1" ht="12.75">
      <c r="A50" s="151">
        <v>3</v>
      </c>
      <c r="B50" s="152" t="s">
        <v>51</v>
      </c>
      <c r="C50" s="72"/>
      <c r="D50" s="62"/>
      <c r="E50" s="62"/>
      <c r="F50" s="70"/>
      <c r="G50" s="83"/>
      <c r="H50" s="83"/>
      <c r="I50" s="83"/>
      <c r="J50" s="83"/>
      <c r="K50" s="84"/>
      <c r="L50" s="84"/>
      <c r="M50" s="84"/>
      <c r="N50" s="84"/>
      <c r="O50" s="84"/>
      <c r="P50" s="97"/>
      <c r="Q50" s="98"/>
    </row>
    <row r="51" spans="1:17" s="61" customFormat="1" ht="12.75">
      <c r="A51" s="69">
        <v>3.1</v>
      </c>
      <c r="B51" s="72"/>
      <c r="C51" s="73" t="s">
        <v>103</v>
      </c>
      <c r="D51" s="62"/>
      <c r="E51" s="62"/>
      <c r="F51" s="70">
        <v>2</v>
      </c>
      <c r="H51" s="61">
        <v>1</v>
      </c>
      <c r="I51" s="61">
        <v>0</v>
      </c>
      <c r="J51" s="61">
        <v>2</v>
      </c>
      <c r="K51" s="62">
        <v>8000</v>
      </c>
      <c r="L51" s="62"/>
      <c r="M51" s="62"/>
      <c r="N51" s="62">
        <v>4000</v>
      </c>
      <c r="O51" s="62">
        <v>2000</v>
      </c>
      <c r="P51" s="97">
        <f>SUM(G51:J51)</f>
        <v>3</v>
      </c>
      <c r="Q51" s="98">
        <f>SUM(K51:O51)</f>
        <v>14000</v>
      </c>
    </row>
    <row r="52" spans="1:17" s="61" customFormat="1" ht="12.75">
      <c r="A52" s="69">
        <v>3.2</v>
      </c>
      <c r="B52" s="72"/>
      <c r="C52" s="73" t="s">
        <v>104</v>
      </c>
      <c r="D52" s="62"/>
      <c r="E52" s="62"/>
      <c r="F52" s="70">
        <v>2</v>
      </c>
      <c r="G52" s="61">
        <v>0.5</v>
      </c>
      <c r="H52" s="61">
        <v>0.5</v>
      </c>
      <c r="J52" s="61">
        <v>1</v>
      </c>
      <c r="K52" s="62">
        <v>20000</v>
      </c>
      <c r="L52" s="62"/>
      <c r="M52" s="62"/>
      <c r="N52" s="62">
        <v>2000</v>
      </c>
      <c r="O52" s="62">
        <v>2000</v>
      </c>
      <c r="P52" s="97">
        <f>SUM(G52:J52)</f>
        <v>2</v>
      </c>
      <c r="Q52" s="98">
        <f>SUM(K52:O52)</f>
        <v>24000</v>
      </c>
    </row>
    <row r="53" spans="1:17" s="61" customFormat="1" ht="12.75">
      <c r="A53" s="69">
        <v>3.3</v>
      </c>
      <c r="B53" s="72"/>
      <c r="C53" s="73" t="s">
        <v>105</v>
      </c>
      <c r="D53" s="62"/>
      <c r="E53" s="62"/>
      <c r="F53" s="70">
        <v>1</v>
      </c>
      <c r="G53" s="61">
        <v>0.5</v>
      </c>
      <c r="H53" s="61">
        <v>0.75</v>
      </c>
      <c r="J53" s="61">
        <v>1</v>
      </c>
      <c r="K53" s="62">
        <v>20000</v>
      </c>
      <c r="L53" s="62"/>
      <c r="M53" s="62"/>
      <c r="N53" s="62">
        <v>100000</v>
      </c>
      <c r="O53" s="62">
        <v>5000</v>
      </c>
      <c r="P53" s="97">
        <f>SUM(G53:J53)</f>
        <v>2.25</v>
      </c>
      <c r="Q53" s="98">
        <f>SUM(K53:O53)</f>
        <v>125000</v>
      </c>
    </row>
    <row r="54" spans="1:17" s="61" customFormat="1" ht="12.75">
      <c r="A54" s="154">
        <v>3.4</v>
      </c>
      <c r="B54" s="152"/>
      <c r="C54" s="152" t="s">
        <v>15</v>
      </c>
      <c r="D54" s="62"/>
      <c r="E54" s="62"/>
      <c r="F54" s="70"/>
      <c r="G54" s="83"/>
      <c r="H54" s="83"/>
      <c r="I54" s="83"/>
      <c r="J54" s="83"/>
      <c r="K54" s="84"/>
      <c r="L54" s="84"/>
      <c r="M54" s="84"/>
      <c r="N54" s="84"/>
      <c r="O54" s="84"/>
      <c r="P54" s="97"/>
      <c r="Q54" s="98"/>
    </row>
    <row r="55" spans="1:17" s="61" customFormat="1" ht="12.75">
      <c r="A55" s="146" t="s">
        <v>63</v>
      </c>
      <c r="D55" s="62" t="s">
        <v>92</v>
      </c>
      <c r="E55" s="62"/>
      <c r="F55" s="70">
        <v>2</v>
      </c>
      <c r="G55" s="61">
        <v>0.5</v>
      </c>
      <c r="H55" s="61">
        <v>1.5</v>
      </c>
      <c r="I55" s="61">
        <v>0</v>
      </c>
      <c r="J55" s="61">
        <v>1</v>
      </c>
      <c r="K55" s="62">
        <v>30000</v>
      </c>
      <c r="L55" s="62"/>
      <c r="M55" s="62"/>
      <c r="N55" s="62">
        <v>10000</v>
      </c>
      <c r="O55" s="62">
        <v>4000</v>
      </c>
      <c r="P55" s="97">
        <f aca="true" t="shared" si="2" ref="P55:P61">SUM(G55:J55)</f>
        <v>3</v>
      </c>
      <c r="Q55" s="98">
        <f aca="true" t="shared" si="3" ref="Q55:Q61">SUM(K55:O55)</f>
        <v>44000</v>
      </c>
    </row>
    <row r="56" spans="1:17" s="61" customFormat="1" ht="12.75">
      <c r="A56" s="146" t="s">
        <v>91</v>
      </c>
      <c r="D56" s="61" t="s">
        <v>16</v>
      </c>
      <c r="E56" s="62"/>
      <c r="F56" s="70">
        <v>2</v>
      </c>
      <c r="G56" s="147"/>
      <c r="H56" s="147">
        <v>2</v>
      </c>
      <c r="I56" s="147"/>
      <c r="J56" s="147">
        <v>1</v>
      </c>
      <c r="K56" s="148">
        <v>15000</v>
      </c>
      <c r="L56" s="148"/>
      <c r="M56" s="148"/>
      <c r="N56" s="148"/>
      <c r="O56" s="148">
        <v>23000</v>
      </c>
      <c r="P56" s="149">
        <f t="shared" si="2"/>
        <v>3</v>
      </c>
      <c r="Q56" s="150">
        <f t="shared" si="3"/>
        <v>38000</v>
      </c>
    </row>
    <row r="57" spans="1:17" s="88" customFormat="1" ht="12.75">
      <c r="A57" s="69" t="s">
        <v>64</v>
      </c>
      <c r="B57" s="61"/>
      <c r="C57" s="61"/>
      <c r="D57" s="61" t="s">
        <v>17</v>
      </c>
      <c r="E57" s="62"/>
      <c r="F57" s="70">
        <v>2</v>
      </c>
      <c r="G57" s="61">
        <v>1</v>
      </c>
      <c r="H57" s="61"/>
      <c r="I57" s="61"/>
      <c r="J57" s="61"/>
      <c r="K57" s="91">
        <v>4000</v>
      </c>
      <c r="L57" s="86"/>
      <c r="M57" s="86"/>
      <c r="N57" s="87">
        <v>2000</v>
      </c>
      <c r="O57" s="87">
        <v>1000</v>
      </c>
      <c r="P57" s="99">
        <f t="shared" si="2"/>
        <v>1</v>
      </c>
      <c r="Q57" s="100">
        <f t="shared" si="3"/>
        <v>7000</v>
      </c>
    </row>
    <row r="58" spans="1:17" s="88" customFormat="1" ht="12.75">
      <c r="A58" s="89" t="s">
        <v>65</v>
      </c>
      <c r="D58" s="88" t="s">
        <v>94</v>
      </c>
      <c r="E58" s="87"/>
      <c r="F58" s="70">
        <v>2</v>
      </c>
      <c r="G58" s="61">
        <v>0.5</v>
      </c>
      <c r="H58" s="61">
        <v>0.5</v>
      </c>
      <c r="I58" s="61"/>
      <c r="J58" s="61"/>
      <c r="K58" s="91">
        <v>15000</v>
      </c>
      <c r="L58" s="86"/>
      <c r="M58" s="86"/>
      <c r="N58" s="87">
        <v>10000</v>
      </c>
      <c r="O58" s="87">
        <v>20000</v>
      </c>
      <c r="P58" s="99">
        <f>SUM(G58:J58)</f>
        <v>1</v>
      </c>
      <c r="Q58" s="100">
        <f>SUM(K58:O58)</f>
        <v>45000</v>
      </c>
    </row>
    <row r="59" spans="1:17" s="88" customFormat="1" ht="12.75">
      <c r="A59" s="89" t="s">
        <v>93</v>
      </c>
      <c r="D59" s="88" t="s">
        <v>18</v>
      </c>
      <c r="E59" s="87"/>
      <c r="F59" s="90">
        <v>2</v>
      </c>
      <c r="G59" s="88">
        <v>0.5</v>
      </c>
      <c r="H59" s="88">
        <v>0.3</v>
      </c>
      <c r="J59" s="88">
        <v>0.5</v>
      </c>
      <c r="K59" s="87"/>
      <c r="L59" s="87">
        <v>10000</v>
      </c>
      <c r="M59" s="87"/>
      <c r="N59" s="87">
        <v>2000</v>
      </c>
      <c r="O59" s="87">
        <v>2000</v>
      </c>
      <c r="P59" s="99">
        <f t="shared" si="2"/>
        <v>1.3</v>
      </c>
      <c r="Q59" s="100">
        <f t="shared" si="3"/>
        <v>14000</v>
      </c>
    </row>
    <row r="60" spans="1:17" s="88" customFormat="1" ht="12.75">
      <c r="A60" s="151">
        <v>3.5</v>
      </c>
      <c r="B60" s="152"/>
      <c r="C60" s="152" t="s">
        <v>106</v>
      </c>
      <c r="D60" s="87"/>
      <c r="E60" s="87"/>
      <c r="F60" s="90">
        <v>1</v>
      </c>
      <c r="G60" s="88">
        <v>0.5</v>
      </c>
      <c r="H60" s="88">
        <v>2</v>
      </c>
      <c r="I60" s="88">
        <v>0</v>
      </c>
      <c r="J60" s="88">
        <v>2</v>
      </c>
      <c r="K60" s="87">
        <v>30000</v>
      </c>
      <c r="L60" s="87"/>
      <c r="M60" s="87">
        <v>100000</v>
      </c>
      <c r="N60" s="87">
        <v>80000</v>
      </c>
      <c r="O60" s="87">
        <v>2000</v>
      </c>
      <c r="P60" s="99">
        <f t="shared" si="2"/>
        <v>4.5</v>
      </c>
      <c r="Q60" s="100">
        <f t="shared" si="3"/>
        <v>212000</v>
      </c>
    </row>
    <row r="61" spans="1:17" s="88" customFormat="1" ht="12.75">
      <c r="A61" s="151">
        <v>3.6</v>
      </c>
      <c r="B61" s="152"/>
      <c r="C61" s="152" t="s">
        <v>19</v>
      </c>
      <c r="D61" s="87"/>
      <c r="E61" s="87"/>
      <c r="F61" s="90">
        <v>2</v>
      </c>
      <c r="G61" s="88">
        <v>0.5</v>
      </c>
      <c r="H61" s="88">
        <v>1</v>
      </c>
      <c r="I61" s="88">
        <v>0</v>
      </c>
      <c r="J61" s="88">
        <v>1</v>
      </c>
      <c r="K61" s="87">
        <v>30000</v>
      </c>
      <c r="L61" s="87"/>
      <c r="M61" s="87"/>
      <c r="N61" s="87">
        <v>2000</v>
      </c>
      <c r="O61" s="87">
        <v>2000</v>
      </c>
      <c r="P61" s="99">
        <f t="shared" si="2"/>
        <v>2.5</v>
      </c>
      <c r="Q61" s="100">
        <f t="shared" si="3"/>
        <v>34000</v>
      </c>
    </row>
    <row r="62" spans="1:17" s="88" customFormat="1" ht="13.5" thickBot="1">
      <c r="A62" s="120"/>
      <c r="B62" s="121"/>
      <c r="C62" s="122"/>
      <c r="D62" s="123"/>
      <c r="E62" s="123"/>
      <c r="F62" s="124"/>
      <c r="G62" s="122"/>
      <c r="H62" s="122"/>
      <c r="I62" s="122"/>
      <c r="J62" s="122"/>
      <c r="K62" s="123"/>
      <c r="L62" s="123"/>
      <c r="M62" s="123"/>
      <c r="N62" s="123"/>
      <c r="O62" s="123"/>
      <c r="P62" s="125"/>
      <c r="Q62" s="126"/>
    </row>
    <row r="63" spans="1:17" s="88" customFormat="1" ht="13.5" thickTop="1">
      <c r="A63" s="127"/>
      <c r="B63" s="128"/>
      <c r="C63" s="128"/>
      <c r="D63" s="129"/>
      <c r="E63" s="129"/>
      <c r="F63" s="130"/>
      <c r="G63" s="128"/>
      <c r="H63" s="128"/>
      <c r="I63" s="128"/>
      <c r="J63" s="128"/>
      <c r="K63" s="129"/>
      <c r="L63" s="129"/>
      <c r="M63" s="129"/>
      <c r="N63" s="129"/>
      <c r="O63" s="129"/>
      <c r="P63" s="131"/>
      <c r="Q63" s="132"/>
    </row>
    <row r="64" spans="1:17" ht="12.75">
      <c r="A64" s="26"/>
      <c r="F64" s="23"/>
      <c r="K64"/>
      <c r="P64" s="42" t="s">
        <v>21</v>
      </c>
      <c r="Q64" s="43" t="s">
        <v>20</v>
      </c>
    </row>
    <row r="65" spans="1:17" ht="12.75">
      <c r="A65" s="65"/>
      <c r="B65" s="10"/>
      <c r="C65" s="4" t="s">
        <v>85</v>
      </c>
      <c r="D65" s="5"/>
      <c r="E65" s="5"/>
      <c r="F65" s="64" t="s">
        <v>109</v>
      </c>
      <c r="G65" s="101">
        <f aca="true" t="shared" si="4" ref="G65:M65">SUM(G$6:G$63)</f>
        <v>6.7</v>
      </c>
      <c r="H65" s="80">
        <f t="shared" si="4"/>
        <v>22.05</v>
      </c>
      <c r="I65" s="80">
        <f t="shared" si="4"/>
        <v>0</v>
      </c>
      <c r="J65" s="80">
        <f t="shared" si="4"/>
        <v>25.45</v>
      </c>
      <c r="K65" s="5">
        <f t="shared" si="4"/>
        <v>617000</v>
      </c>
      <c r="L65" s="5">
        <f t="shared" si="4"/>
        <v>279000</v>
      </c>
      <c r="M65" s="5">
        <f t="shared" si="4"/>
        <v>150000</v>
      </c>
      <c r="N65" s="5">
        <f>SUM(N7:N64)</f>
        <v>253000</v>
      </c>
      <c r="O65" s="5">
        <f>SUM(O7:O64)</f>
        <v>90000</v>
      </c>
      <c r="P65" s="42">
        <f>SUM(K65:O65)</f>
        <v>1389000</v>
      </c>
      <c r="Q65" s="156">
        <f>SUM(G65:J65)</f>
        <v>54.2</v>
      </c>
    </row>
    <row r="66" spans="1:17" ht="12.75">
      <c r="A66" s="66"/>
      <c r="B66" s="10"/>
      <c r="F66" s="23"/>
      <c r="G66" s="102"/>
      <c r="K66"/>
      <c r="P66" s="39"/>
      <c r="Q66" s="36"/>
    </row>
    <row r="67" spans="1:17" ht="12.75">
      <c r="A67" s="66"/>
      <c r="B67" s="10"/>
      <c r="F67" s="23"/>
      <c r="G67" s="102"/>
      <c r="K67"/>
      <c r="P67" s="42" t="s">
        <v>21</v>
      </c>
      <c r="Q67" s="43" t="s">
        <v>20</v>
      </c>
    </row>
    <row r="68" spans="1:17" ht="12.75">
      <c r="A68" s="66"/>
      <c r="B68" s="10"/>
      <c r="C68" s="4" t="s">
        <v>86</v>
      </c>
      <c r="D68" s="5"/>
      <c r="E68" s="5"/>
      <c r="F68" s="64">
        <v>1</v>
      </c>
      <c r="G68" s="101">
        <f aca="true" t="shared" si="5" ref="G68:O68">SUMIF($F$6:$F$63,"1",G$6:G$63)</f>
        <v>1.7</v>
      </c>
      <c r="H68" s="80">
        <f t="shared" si="5"/>
        <v>5.75</v>
      </c>
      <c r="I68" s="80">
        <f t="shared" si="5"/>
        <v>0</v>
      </c>
      <c r="J68" s="80">
        <f t="shared" si="5"/>
        <v>7.75</v>
      </c>
      <c r="K68" s="5">
        <f t="shared" si="5"/>
        <v>225000</v>
      </c>
      <c r="L68" s="5">
        <f t="shared" si="5"/>
        <v>147000</v>
      </c>
      <c r="M68" s="5">
        <f t="shared" si="5"/>
        <v>150000</v>
      </c>
      <c r="N68" s="5">
        <f t="shared" si="5"/>
        <v>198000</v>
      </c>
      <c r="O68" s="5">
        <f t="shared" si="5"/>
        <v>18000</v>
      </c>
      <c r="P68" s="42">
        <f>SUM(K68:O68)</f>
        <v>738000</v>
      </c>
      <c r="Q68" s="156">
        <f>SUM(G68:J68)</f>
        <v>15.2</v>
      </c>
    </row>
    <row r="69" spans="1:17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</row>
    <row r="70" ht="13.5" thickTop="1"/>
  </sheetData>
  <printOptions gridLines="1" headings="1"/>
  <pageMargins left="0.85" right="0.75" top="1" bottom="0.32" header="0.5" footer="0.18"/>
  <pageSetup fitToHeight="1" fitToWidth="1" horizontalDpi="600" verticalDpi="600" orientation="portrait" paperSize="17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pane xSplit="6" ySplit="5" topLeftCell="G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7.421875" style="24" customWidth="1"/>
    <col min="2" max="2" width="3.7109375" style="0" customWidth="1"/>
    <col min="3" max="3" width="3.421875" style="0" customWidth="1"/>
    <col min="4" max="4" width="3.140625" style="2" customWidth="1"/>
    <col min="5" max="5" width="37.28125" style="2" customWidth="1"/>
    <col min="6" max="6" width="7.28125" style="3" customWidth="1"/>
    <col min="7" max="7" width="9.28125" style="0" customWidth="1"/>
    <col min="8" max="8" width="8.8515625" style="0" customWidth="1"/>
    <col min="10" max="10" width="11.00390625" style="0" customWidth="1"/>
    <col min="11" max="11" width="11.140625" style="2" bestFit="1" customWidth="1"/>
    <col min="12" max="12" width="11.140625" style="2" customWidth="1"/>
    <col min="13" max="13" width="14.00390625" style="2" customWidth="1"/>
    <col min="14" max="14" width="11.140625" style="2" bestFit="1" customWidth="1"/>
    <col min="15" max="15" width="12.28125" style="2" customWidth="1"/>
    <col min="16" max="16" width="13.00390625" style="45" customWidth="1"/>
    <col min="17" max="17" width="11.421875" style="2" customWidth="1"/>
  </cols>
  <sheetData>
    <row r="1" spans="1:17" ht="18">
      <c r="A1" s="157" t="s">
        <v>110</v>
      </c>
      <c r="C1" s="51"/>
      <c r="D1" s="52"/>
      <c r="E1" s="52"/>
      <c r="F1" s="53"/>
      <c r="G1" s="51"/>
      <c r="H1" s="51"/>
      <c r="I1" s="51"/>
      <c r="J1" s="51"/>
      <c r="K1" s="67">
        <v>2011</v>
      </c>
      <c r="L1" s="52"/>
      <c r="M1" s="52"/>
      <c r="N1" s="52"/>
      <c r="O1" s="54" t="s">
        <v>95</v>
      </c>
      <c r="Q1" s="52"/>
    </row>
    <row r="2" ht="13.5" thickBot="1">
      <c r="O2" t="s">
        <v>111</v>
      </c>
    </row>
    <row r="3" spans="1:17" ht="13.5" thickTop="1">
      <c r="A3" s="25"/>
      <c r="B3" s="15"/>
      <c r="C3" s="15"/>
      <c r="D3" s="17"/>
      <c r="E3" s="48"/>
      <c r="F3" s="20"/>
      <c r="G3" s="16" t="s">
        <v>0</v>
      </c>
      <c r="H3" s="16" t="s">
        <v>3</v>
      </c>
      <c r="I3" s="16" t="s">
        <v>3</v>
      </c>
      <c r="J3" s="16" t="s">
        <v>3</v>
      </c>
      <c r="K3" s="17" t="s">
        <v>4</v>
      </c>
      <c r="L3" s="17" t="s">
        <v>23</v>
      </c>
      <c r="M3" s="17" t="s">
        <v>25</v>
      </c>
      <c r="N3" s="17" t="s">
        <v>5</v>
      </c>
      <c r="O3" s="17" t="s">
        <v>5</v>
      </c>
      <c r="P3" s="93" t="s">
        <v>61</v>
      </c>
      <c r="Q3" s="48" t="s">
        <v>61</v>
      </c>
    </row>
    <row r="4" spans="1:17" ht="12.75">
      <c r="A4" s="28" t="s">
        <v>61</v>
      </c>
      <c r="B4" s="1"/>
      <c r="C4" s="1"/>
      <c r="D4" s="19"/>
      <c r="E4" s="49"/>
      <c r="F4" s="21" t="s">
        <v>84</v>
      </c>
      <c r="G4" s="18" t="s">
        <v>1</v>
      </c>
      <c r="H4" s="18" t="s">
        <v>27</v>
      </c>
      <c r="I4" s="18" t="s">
        <v>22</v>
      </c>
      <c r="J4" s="18" t="s">
        <v>28</v>
      </c>
      <c r="K4" s="19"/>
      <c r="L4" s="19" t="s">
        <v>24</v>
      </c>
      <c r="M4" s="19" t="s">
        <v>26</v>
      </c>
      <c r="N4" s="19" t="s">
        <v>6</v>
      </c>
      <c r="O4" s="19" t="s">
        <v>7</v>
      </c>
      <c r="P4" s="39" t="s">
        <v>3</v>
      </c>
      <c r="Q4" s="94" t="s">
        <v>81</v>
      </c>
    </row>
    <row r="5" spans="1:17" ht="13.5" thickBot="1">
      <c r="A5" s="27"/>
      <c r="B5" s="12"/>
      <c r="C5" s="12"/>
      <c r="D5" s="14"/>
      <c r="E5" s="14"/>
      <c r="F5" s="22"/>
      <c r="G5" s="13"/>
      <c r="H5" s="13" t="s">
        <v>2</v>
      </c>
      <c r="I5" s="13" t="s">
        <v>2</v>
      </c>
      <c r="J5" s="13"/>
      <c r="K5" s="14"/>
      <c r="L5" s="14"/>
      <c r="M5" s="14"/>
      <c r="N5" s="14"/>
      <c r="O5" s="14"/>
      <c r="P5" s="95" t="s">
        <v>43</v>
      </c>
      <c r="Q5" s="96" t="s">
        <v>43</v>
      </c>
    </row>
    <row r="6" spans="1:17" s="61" customFormat="1" ht="13.5" thickTop="1">
      <c r="A6" s="151">
        <v>1</v>
      </c>
      <c r="B6" s="152" t="s">
        <v>46</v>
      </c>
      <c r="C6" s="88"/>
      <c r="D6" s="87"/>
      <c r="E6" s="87"/>
      <c r="F6" s="56"/>
      <c r="K6" s="62"/>
      <c r="L6" s="62"/>
      <c r="M6" s="62"/>
      <c r="N6" s="62"/>
      <c r="O6" s="62"/>
      <c r="P6" s="103"/>
      <c r="Q6" s="104"/>
    </row>
    <row r="7" spans="1:17" s="61" customFormat="1" ht="12.75">
      <c r="A7" s="69">
        <v>1.1</v>
      </c>
      <c r="C7" s="61" t="s">
        <v>8</v>
      </c>
      <c r="D7" s="62"/>
      <c r="E7" s="62"/>
      <c r="F7" s="70">
        <v>1</v>
      </c>
      <c r="G7" s="61">
        <v>0.5</v>
      </c>
      <c r="H7" s="61">
        <v>0.5</v>
      </c>
      <c r="J7" s="61">
        <v>2</v>
      </c>
      <c r="K7" s="62">
        <v>50000</v>
      </c>
      <c r="L7" s="62">
        <v>47000</v>
      </c>
      <c r="M7" s="62">
        <v>50000</v>
      </c>
      <c r="N7" s="62">
        <v>2000</v>
      </c>
      <c r="O7" s="62">
        <v>1000</v>
      </c>
      <c r="P7" s="97">
        <f>SUM(G7:J7)</f>
        <v>3</v>
      </c>
      <c r="Q7" s="98">
        <f>SUM(K7:O7)</f>
        <v>150000</v>
      </c>
    </row>
    <row r="8" spans="1:17" s="61" customFormat="1" ht="12.75">
      <c r="A8" s="69">
        <v>1.2</v>
      </c>
      <c r="C8" s="61" t="s">
        <v>9</v>
      </c>
      <c r="D8" s="62"/>
      <c r="E8" s="62"/>
      <c r="F8" s="70">
        <v>2</v>
      </c>
      <c r="G8" s="61">
        <v>0.5</v>
      </c>
      <c r="H8" s="61">
        <v>1</v>
      </c>
      <c r="J8" s="61">
        <v>1</v>
      </c>
      <c r="K8" s="62">
        <v>30000</v>
      </c>
      <c r="L8" s="62"/>
      <c r="M8" s="62"/>
      <c r="N8" s="62">
        <v>4000</v>
      </c>
      <c r="O8" s="62">
        <v>2000</v>
      </c>
      <c r="P8" s="97">
        <f>SUM(G8:J8)</f>
        <v>2.5</v>
      </c>
      <c r="Q8" s="98">
        <f>SUM(K8:O8)</f>
        <v>36000</v>
      </c>
    </row>
    <row r="9" spans="1:17" s="61" customFormat="1" ht="12.75">
      <c r="A9" s="69" t="s">
        <v>96</v>
      </c>
      <c r="D9" s="62" t="s">
        <v>98</v>
      </c>
      <c r="E9" s="62"/>
      <c r="F9" s="70">
        <v>2</v>
      </c>
      <c r="K9" s="62"/>
      <c r="L9" s="62"/>
      <c r="M9" s="62"/>
      <c r="N9" s="62"/>
      <c r="O9" s="62"/>
      <c r="P9" s="97"/>
      <c r="Q9" s="98"/>
    </row>
    <row r="10" spans="1:17" s="61" customFormat="1" ht="12.75">
      <c r="A10" s="69" t="s">
        <v>96</v>
      </c>
      <c r="D10" s="62" t="s">
        <v>97</v>
      </c>
      <c r="E10" s="62"/>
      <c r="F10" s="70">
        <v>2</v>
      </c>
      <c r="K10" s="62"/>
      <c r="L10" s="62"/>
      <c r="M10" s="62"/>
      <c r="N10" s="62"/>
      <c r="O10" s="62"/>
      <c r="P10" s="97"/>
      <c r="Q10" s="98"/>
    </row>
    <row r="11" spans="1:17" s="61" customFormat="1" ht="12.75">
      <c r="A11" s="69">
        <v>1.3</v>
      </c>
      <c r="C11" s="61" t="s">
        <v>99</v>
      </c>
      <c r="D11" s="62"/>
      <c r="E11" s="62"/>
      <c r="F11" s="70">
        <v>2</v>
      </c>
      <c r="G11" s="61">
        <v>0.5</v>
      </c>
      <c r="H11" s="61">
        <v>2</v>
      </c>
      <c r="J11" s="61">
        <v>1</v>
      </c>
      <c r="K11" s="62">
        <v>15000</v>
      </c>
      <c r="L11" s="62"/>
      <c r="M11" s="62"/>
      <c r="N11" s="62">
        <v>4000</v>
      </c>
      <c r="O11" s="62">
        <v>2000</v>
      </c>
      <c r="P11" s="97">
        <f>SUM(G11:J11)</f>
        <v>3.5</v>
      </c>
      <c r="Q11" s="98">
        <f>SUM(K11:O11)</f>
        <v>21000</v>
      </c>
    </row>
    <row r="12" spans="1:17" s="61" customFormat="1" ht="12.75">
      <c r="A12" s="69">
        <v>1.4</v>
      </c>
      <c r="C12" s="61" t="s">
        <v>29</v>
      </c>
      <c r="D12" s="62"/>
      <c r="E12" s="62"/>
      <c r="F12" s="70">
        <v>1</v>
      </c>
      <c r="G12" s="61">
        <v>0.2</v>
      </c>
      <c r="K12" s="62"/>
      <c r="L12" s="62"/>
      <c r="M12" s="62"/>
      <c r="N12" s="62"/>
      <c r="O12" s="62">
        <v>3000</v>
      </c>
      <c r="P12" s="97">
        <f>SUM(G12:J12)</f>
        <v>0.2</v>
      </c>
      <c r="Q12" s="98">
        <f>SUM(K12:O12)</f>
        <v>3000</v>
      </c>
    </row>
    <row r="13" spans="1:17" s="61" customFormat="1" ht="12.75">
      <c r="A13" s="69"/>
      <c r="D13" s="62"/>
      <c r="E13" s="62"/>
      <c r="F13" s="70"/>
      <c r="K13" s="62"/>
      <c r="L13" s="62"/>
      <c r="M13" s="62"/>
      <c r="N13" s="62"/>
      <c r="O13" s="62"/>
      <c r="P13" s="97"/>
      <c r="Q13" s="98"/>
    </row>
    <row r="14" spans="1:17" s="61" customFormat="1" ht="12.75">
      <c r="A14" s="151">
        <v>2</v>
      </c>
      <c r="B14" s="152" t="s">
        <v>10</v>
      </c>
      <c r="D14" s="62"/>
      <c r="E14" s="62"/>
      <c r="F14" s="70"/>
      <c r="G14" s="63"/>
      <c r="H14" s="63"/>
      <c r="I14" s="63"/>
      <c r="J14" s="63"/>
      <c r="K14" s="63"/>
      <c r="L14" s="63"/>
      <c r="M14" s="63"/>
      <c r="N14" s="63"/>
      <c r="O14" s="63"/>
      <c r="P14" s="97"/>
      <c r="Q14" s="98"/>
    </row>
    <row r="15" spans="1:17" s="61" customFormat="1" ht="12.75">
      <c r="A15" s="151">
        <v>2.1</v>
      </c>
      <c r="B15" s="152"/>
      <c r="C15" s="152" t="s">
        <v>11</v>
      </c>
      <c r="D15" s="62"/>
      <c r="E15" s="62"/>
      <c r="F15" s="70">
        <v>1</v>
      </c>
      <c r="H15" s="61">
        <v>1</v>
      </c>
      <c r="J15" s="61">
        <v>2</v>
      </c>
      <c r="K15" s="62">
        <v>20000</v>
      </c>
      <c r="L15" s="62">
        <v>100000</v>
      </c>
      <c r="M15" s="62"/>
      <c r="N15" s="62">
        <v>4000</v>
      </c>
      <c r="O15" s="62">
        <v>4000</v>
      </c>
      <c r="P15" s="97">
        <f aca="true" t="shared" si="0" ref="P15:P20">SUM(G15:J15)</f>
        <v>3</v>
      </c>
      <c r="Q15" s="98">
        <f aca="true" t="shared" si="1" ref="Q15:Q20">SUM(K15:O15)</f>
        <v>128000</v>
      </c>
    </row>
    <row r="16" spans="1:17" s="61" customFormat="1" ht="12.75">
      <c r="A16" s="69" t="s">
        <v>52</v>
      </c>
      <c r="D16" s="61" t="s">
        <v>12</v>
      </c>
      <c r="F16" s="70">
        <v>2</v>
      </c>
      <c r="H16" s="61">
        <v>2</v>
      </c>
      <c r="J16" s="61">
        <v>3</v>
      </c>
      <c r="K16" s="62">
        <v>50000</v>
      </c>
      <c r="L16" s="62"/>
      <c r="M16" s="62"/>
      <c r="N16" s="62">
        <v>4000</v>
      </c>
      <c r="O16" s="62">
        <v>4000</v>
      </c>
      <c r="P16" s="97">
        <f t="shared" si="0"/>
        <v>5</v>
      </c>
      <c r="Q16" s="98">
        <f t="shared" si="1"/>
        <v>58000</v>
      </c>
    </row>
    <row r="17" spans="1:17" s="61" customFormat="1" ht="12.75">
      <c r="A17" s="69" t="s">
        <v>53</v>
      </c>
      <c r="D17" s="61" t="s">
        <v>100</v>
      </c>
      <c r="F17" s="70">
        <v>1</v>
      </c>
      <c r="H17" s="61">
        <v>0.5</v>
      </c>
      <c r="J17" s="61">
        <v>0.25</v>
      </c>
      <c r="K17" s="62">
        <v>35000</v>
      </c>
      <c r="L17" s="62"/>
      <c r="M17" s="62"/>
      <c r="N17" s="62">
        <v>2000</v>
      </c>
      <c r="O17" s="62">
        <v>1000</v>
      </c>
      <c r="P17" s="97">
        <f t="shared" si="0"/>
        <v>0.75</v>
      </c>
      <c r="Q17" s="98">
        <f t="shared" si="1"/>
        <v>38000</v>
      </c>
    </row>
    <row r="18" spans="1:17" s="61" customFormat="1" ht="12.75">
      <c r="A18" s="69" t="s">
        <v>54</v>
      </c>
      <c r="D18" s="61" t="s">
        <v>13</v>
      </c>
      <c r="F18" s="70">
        <v>1</v>
      </c>
      <c r="H18" s="61">
        <v>0.5</v>
      </c>
      <c r="J18" s="61">
        <v>0.25</v>
      </c>
      <c r="K18" s="62">
        <v>35000</v>
      </c>
      <c r="L18" s="62"/>
      <c r="M18" s="62"/>
      <c r="N18" s="62">
        <v>2000</v>
      </c>
      <c r="O18" s="62">
        <v>1000</v>
      </c>
      <c r="P18" s="97">
        <f t="shared" si="0"/>
        <v>0.75</v>
      </c>
      <c r="Q18" s="98">
        <f t="shared" si="1"/>
        <v>38000</v>
      </c>
    </row>
    <row r="19" spans="1:17" s="61" customFormat="1" ht="12.75">
      <c r="A19" s="69" t="s">
        <v>55</v>
      </c>
      <c r="D19" s="61" t="s">
        <v>101</v>
      </c>
      <c r="F19" s="70">
        <v>1</v>
      </c>
      <c r="H19" s="61">
        <v>0.5</v>
      </c>
      <c r="J19" s="61">
        <v>0.25</v>
      </c>
      <c r="K19" s="62">
        <v>35000</v>
      </c>
      <c r="L19" s="62"/>
      <c r="M19" s="62"/>
      <c r="N19" s="62">
        <v>2000</v>
      </c>
      <c r="O19" s="62">
        <v>1000</v>
      </c>
      <c r="P19" s="97">
        <f t="shared" si="0"/>
        <v>0.75</v>
      </c>
      <c r="Q19" s="98">
        <f t="shared" si="1"/>
        <v>38000</v>
      </c>
    </row>
    <row r="20" spans="1:17" s="61" customFormat="1" ht="12.75">
      <c r="A20" s="69" t="s">
        <v>56</v>
      </c>
      <c r="D20" s="61" t="s">
        <v>102</v>
      </c>
      <c r="F20" s="70">
        <v>2</v>
      </c>
      <c r="H20" s="61">
        <v>0.5</v>
      </c>
      <c r="J20" s="61">
        <v>1</v>
      </c>
      <c r="K20" s="62">
        <v>35000</v>
      </c>
      <c r="L20" s="62"/>
      <c r="M20" s="62"/>
      <c r="N20" s="62">
        <v>2000</v>
      </c>
      <c r="O20" s="62">
        <v>1000</v>
      </c>
      <c r="P20" s="97">
        <f t="shared" si="0"/>
        <v>1.5</v>
      </c>
      <c r="Q20" s="98">
        <f t="shared" si="1"/>
        <v>38000</v>
      </c>
    </row>
    <row r="21" spans="1:17" s="61" customFormat="1" ht="12.75">
      <c r="A21" s="151">
        <v>2.2</v>
      </c>
      <c r="B21" s="152"/>
      <c r="C21" s="153" t="s">
        <v>47</v>
      </c>
      <c r="D21" s="62"/>
      <c r="E21" s="62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97"/>
      <c r="Q21" s="98"/>
    </row>
    <row r="22" spans="1:17" s="61" customFormat="1" ht="12.75">
      <c r="A22" s="69" t="s">
        <v>57</v>
      </c>
      <c r="C22" s="71"/>
      <c r="D22" s="71" t="s">
        <v>48</v>
      </c>
      <c r="E22" s="62"/>
      <c r="F22" s="70">
        <v>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97">
        <f>SUM(G23:J35)</f>
        <v>0</v>
      </c>
      <c r="Q22" s="98">
        <f>SUM(K23:O35)</f>
        <v>0</v>
      </c>
    </row>
    <row r="23" spans="1:17" s="61" customFormat="1" ht="12.75">
      <c r="A23" s="69"/>
      <c r="D23" s="62"/>
      <c r="E23" s="62" t="s">
        <v>69</v>
      </c>
      <c r="F23" s="70">
        <v>1</v>
      </c>
      <c r="K23" s="62"/>
      <c r="L23" s="62"/>
      <c r="M23" s="62"/>
      <c r="N23" s="62"/>
      <c r="O23" s="62"/>
      <c r="P23" s="97"/>
      <c r="Q23" s="98"/>
    </row>
    <row r="24" spans="1:17" s="61" customFormat="1" ht="12.75">
      <c r="A24" s="69"/>
      <c r="D24" s="62"/>
      <c r="E24" s="62" t="s">
        <v>70</v>
      </c>
      <c r="F24" s="70">
        <v>1</v>
      </c>
      <c r="K24" s="62"/>
      <c r="L24" s="62"/>
      <c r="M24" s="62"/>
      <c r="N24" s="62"/>
      <c r="O24" s="62"/>
      <c r="P24" s="97"/>
      <c r="Q24" s="98"/>
    </row>
    <row r="25" spans="1:17" s="61" customFormat="1" ht="12.75">
      <c r="A25" s="69"/>
      <c r="D25" s="62"/>
      <c r="E25" s="72" t="s">
        <v>71</v>
      </c>
      <c r="F25" s="70">
        <v>1</v>
      </c>
      <c r="K25" s="62"/>
      <c r="L25" s="62"/>
      <c r="M25" s="62"/>
      <c r="N25" s="62"/>
      <c r="O25" s="62"/>
      <c r="P25" s="97"/>
      <c r="Q25" s="98"/>
    </row>
    <row r="26" spans="1:17" s="61" customFormat="1" ht="12.75">
      <c r="A26" s="69"/>
      <c r="D26" s="62"/>
      <c r="E26" s="72" t="s">
        <v>72</v>
      </c>
      <c r="F26" s="70">
        <v>1</v>
      </c>
      <c r="K26" s="62"/>
      <c r="L26" s="62"/>
      <c r="M26" s="62"/>
      <c r="N26" s="62"/>
      <c r="O26" s="62"/>
      <c r="P26" s="97"/>
      <c r="Q26" s="98"/>
    </row>
    <row r="27" spans="1:17" s="61" customFormat="1" ht="12.75">
      <c r="A27" s="69"/>
      <c r="D27" s="62"/>
      <c r="E27" s="72" t="s">
        <v>73</v>
      </c>
      <c r="F27" s="70">
        <v>1</v>
      </c>
      <c r="K27" s="62"/>
      <c r="L27" s="62"/>
      <c r="M27" s="62"/>
      <c r="N27" s="62"/>
      <c r="O27" s="62"/>
      <c r="P27" s="97"/>
      <c r="Q27" s="98"/>
    </row>
    <row r="28" spans="1:17" s="61" customFormat="1" ht="12.75">
      <c r="A28" s="69"/>
      <c r="B28" s="72"/>
      <c r="D28" s="62"/>
      <c r="E28" s="72" t="s">
        <v>74</v>
      </c>
      <c r="F28" s="70">
        <v>1</v>
      </c>
      <c r="K28" s="62"/>
      <c r="L28" s="62"/>
      <c r="M28" s="62"/>
      <c r="N28" s="62"/>
      <c r="O28" s="62"/>
      <c r="P28" s="97"/>
      <c r="Q28" s="98"/>
    </row>
    <row r="29" spans="1:17" s="61" customFormat="1" ht="12.75">
      <c r="A29" s="69"/>
      <c r="B29" s="72"/>
      <c r="D29" s="62"/>
      <c r="E29" s="73" t="s">
        <v>75</v>
      </c>
      <c r="F29" s="70">
        <v>1</v>
      </c>
      <c r="K29" s="62"/>
      <c r="L29" s="62"/>
      <c r="M29" s="62"/>
      <c r="N29" s="62"/>
      <c r="O29" s="62"/>
      <c r="P29" s="97"/>
      <c r="Q29" s="98"/>
    </row>
    <row r="30" spans="1:17" s="61" customFormat="1" ht="12.75">
      <c r="A30" s="69"/>
      <c r="B30" s="72"/>
      <c r="D30" s="62"/>
      <c r="E30" s="72" t="s">
        <v>76</v>
      </c>
      <c r="F30" s="70">
        <v>1</v>
      </c>
      <c r="K30" s="62"/>
      <c r="L30" s="62"/>
      <c r="M30" s="62"/>
      <c r="N30" s="62"/>
      <c r="O30" s="62"/>
      <c r="P30" s="97"/>
      <c r="Q30" s="98"/>
    </row>
    <row r="31" spans="1:17" s="61" customFormat="1" ht="12.75">
      <c r="A31" s="69"/>
      <c r="B31" s="72"/>
      <c r="D31" s="62"/>
      <c r="E31" s="72" t="s">
        <v>37</v>
      </c>
      <c r="F31" s="70">
        <v>1</v>
      </c>
      <c r="K31" s="62"/>
      <c r="M31" s="62"/>
      <c r="N31" s="62"/>
      <c r="O31" s="62"/>
      <c r="P31" s="97"/>
      <c r="Q31" s="98"/>
    </row>
    <row r="32" spans="1:17" s="61" customFormat="1" ht="12.75">
      <c r="A32" s="69"/>
      <c r="B32" s="72"/>
      <c r="D32" s="62"/>
      <c r="E32" s="72" t="s">
        <v>77</v>
      </c>
      <c r="F32" s="70">
        <v>1</v>
      </c>
      <c r="K32" s="62"/>
      <c r="M32" s="62"/>
      <c r="N32" s="62"/>
      <c r="O32" s="62"/>
      <c r="P32" s="97"/>
      <c r="Q32" s="98"/>
    </row>
    <row r="33" spans="1:17" s="61" customFormat="1" ht="12.75">
      <c r="A33" s="69"/>
      <c r="B33" s="72"/>
      <c r="D33" s="62"/>
      <c r="E33" s="72" t="s">
        <v>80</v>
      </c>
      <c r="F33" s="70">
        <v>1</v>
      </c>
      <c r="K33" s="62"/>
      <c r="L33" s="62"/>
      <c r="M33" s="62"/>
      <c r="N33" s="62"/>
      <c r="O33" s="62"/>
      <c r="P33" s="97"/>
      <c r="Q33" s="98"/>
    </row>
    <row r="34" spans="1:17" s="61" customFormat="1" ht="12.75">
      <c r="A34" s="69"/>
      <c r="B34" s="72"/>
      <c r="D34" s="62"/>
      <c r="E34" s="72" t="s">
        <v>79</v>
      </c>
      <c r="F34" s="70">
        <v>1</v>
      </c>
      <c r="K34" s="62"/>
      <c r="L34" s="62"/>
      <c r="M34" s="62"/>
      <c r="N34" s="62"/>
      <c r="O34" s="62"/>
      <c r="P34" s="97"/>
      <c r="Q34" s="98"/>
    </row>
    <row r="35" spans="1:17" s="61" customFormat="1" ht="12.75">
      <c r="A35" s="69"/>
      <c r="B35" s="72"/>
      <c r="D35" s="62"/>
      <c r="E35" s="73" t="s">
        <v>78</v>
      </c>
      <c r="F35" s="70">
        <v>1</v>
      </c>
      <c r="K35" s="62"/>
      <c r="L35" s="62"/>
      <c r="M35" s="62"/>
      <c r="N35" s="62"/>
      <c r="O35" s="62"/>
      <c r="P35" s="97"/>
      <c r="Q35" s="98"/>
    </row>
    <row r="36" spans="1:17" s="61" customFormat="1" ht="12.75">
      <c r="A36" s="151">
        <v>2.3</v>
      </c>
      <c r="B36" s="152"/>
      <c r="C36" s="152" t="s">
        <v>49</v>
      </c>
      <c r="D36" s="62"/>
      <c r="E36" s="62"/>
      <c r="F36" s="70"/>
      <c r="K36" s="62"/>
      <c r="L36" s="62"/>
      <c r="M36" s="62"/>
      <c r="N36" s="62"/>
      <c r="O36" s="62"/>
      <c r="P36" s="97"/>
      <c r="Q36" s="98"/>
    </row>
    <row r="37" spans="1:17" s="61" customFormat="1" ht="12.75" customHeight="1">
      <c r="A37" s="151" t="s">
        <v>58</v>
      </c>
      <c r="B37" s="152"/>
      <c r="C37" s="152"/>
      <c r="D37" s="152" t="s">
        <v>30</v>
      </c>
      <c r="E37" s="62"/>
      <c r="F37" s="70">
        <v>2</v>
      </c>
      <c r="G37" s="83"/>
      <c r="H37" s="83"/>
      <c r="I37" s="83"/>
      <c r="J37" s="83"/>
      <c r="K37" s="84"/>
      <c r="L37" s="84"/>
      <c r="M37" s="84"/>
      <c r="N37" s="84"/>
      <c r="O37" s="84"/>
      <c r="P37" s="97">
        <f>SUM(G38:J45)</f>
        <v>0</v>
      </c>
      <c r="Q37" s="98">
        <f>SUM(K38:O45)</f>
        <v>0</v>
      </c>
    </row>
    <row r="38" spans="1:17" s="61" customFormat="1" ht="12.75">
      <c r="A38" s="69"/>
      <c r="D38" s="62"/>
      <c r="E38" s="61" t="s">
        <v>62</v>
      </c>
      <c r="F38" s="70">
        <v>2</v>
      </c>
      <c r="K38" s="62"/>
      <c r="L38" s="62"/>
      <c r="M38" s="62"/>
      <c r="N38" s="62"/>
      <c r="O38" s="62"/>
      <c r="P38" s="97"/>
      <c r="Q38" s="98"/>
    </row>
    <row r="39" spans="1:17" s="61" customFormat="1" ht="12.75">
      <c r="A39" s="69"/>
      <c r="D39" s="62"/>
      <c r="E39" s="61" t="s">
        <v>31</v>
      </c>
      <c r="F39" s="70">
        <v>2</v>
      </c>
      <c r="K39" s="62"/>
      <c r="L39" s="62"/>
      <c r="M39" s="62"/>
      <c r="N39" s="62"/>
      <c r="O39" s="62"/>
      <c r="P39" s="97"/>
      <c r="Q39" s="98"/>
    </row>
    <row r="40" spans="1:17" s="61" customFormat="1" ht="12.75">
      <c r="A40" s="69"/>
      <c r="D40" s="62"/>
      <c r="E40" s="61" t="s">
        <v>32</v>
      </c>
      <c r="F40" s="70">
        <v>2</v>
      </c>
      <c r="K40" s="62"/>
      <c r="L40" s="62"/>
      <c r="M40" s="62"/>
      <c r="N40" s="62"/>
      <c r="O40" s="62"/>
      <c r="P40" s="97"/>
      <c r="Q40" s="98"/>
    </row>
    <row r="41" spans="1:17" s="61" customFormat="1" ht="12.75">
      <c r="A41" s="69"/>
      <c r="D41" s="62"/>
      <c r="E41" s="61" t="s">
        <v>33</v>
      </c>
      <c r="F41" s="70">
        <v>2</v>
      </c>
      <c r="K41" s="62"/>
      <c r="L41" s="62"/>
      <c r="M41" s="62"/>
      <c r="N41" s="62"/>
      <c r="O41" s="62"/>
      <c r="P41" s="97"/>
      <c r="Q41" s="98"/>
    </row>
    <row r="42" spans="1:17" s="61" customFormat="1" ht="12.75">
      <c r="A42" s="69"/>
      <c r="D42" s="62"/>
      <c r="E42" s="61" t="s">
        <v>34</v>
      </c>
      <c r="F42" s="70">
        <v>2</v>
      </c>
      <c r="K42" s="62"/>
      <c r="L42" s="62"/>
      <c r="M42" s="62"/>
      <c r="N42" s="62"/>
      <c r="O42" s="62"/>
      <c r="P42" s="97"/>
      <c r="Q42" s="98"/>
    </row>
    <row r="43" spans="1:17" s="61" customFormat="1" ht="12.75">
      <c r="A43" s="69"/>
      <c r="D43" s="62"/>
      <c r="E43" s="61" t="s">
        <v>35</v>
      </c>
      <c r="F43" s="70">
        <v>2</v>
      </c>
      <c r="K43" s="62"/>
      <c r="L43" s="62"/>
      <c r="M43" s="62"/>
      <c r="N43" s="62"/>
      <c r="O43" s="62"/>
      <c r="P43" s="97"/>
      <c r="Q43" s="98"/>
    </row>
    <row r="44" spans="1:17" s="61" customFormat="1" ht="12.75">
      <c r="A44" s="69"/>
      <c r="D44" s="62"/>
      <c r="E44" s="61" t="s">
        <v>36</v>
      </c>
      <c r="F44" s="70">
        <v>2</v>
      </c>
      <c r="K44" s="62"/>
      <c r="L44" s="62"/>
      <c r="M44" s="62"/>
      <c r="N44" s="62"/>
      <c r="O44" s="62"/>
      <c r="P44" s="97"/>
      <c r="Q44" s="98"/>
    </row>
    <row r="45" spans="1:17" s="61" customFormat="1" ht="12.75">
      <c r="A45" s="69"/>
      <c r="D45" s="62"/>
      <c r="E45" s="61" t="s">
        <v>37</v>
      </c>
      <c r="F45" s="70">
        <v>2</v>
      </c>
      <c r="K45" s="62"/>
      <c r="L45" s="62"/>
      <c r="M45" s="62"/>
      <c r="N45" s="62"/>
      <c r="O45" s="62"/>
      <c r="P45" s="97"/>
      <c r="Q45" s="98"/>
    </row>
    <row r="46" spans="1:17" s="61" customFormat="1" ht="12.75">
      <c r="A46" s="154">
        <v>2.4</v>
      </c>
      <c r="B46" s="153"/>
      <c r="C46" s="153" t="s">
        <v>38</v>
      </c>
      <c r="D46" s="62"/>
      <c r="E46" s="62"/>
      <c r="F46" s="78"/>
      <c r="G46" s="83"/>
      <c r="H46" s="83"/>
      <c r="I46" s="83"/>
      <c r="J46" s="83"/>
      <c r="K46" s="84"/>
      <c r="L46" s="84"/>
      <c r="M46" s="84"/>
      <c r="N46" s="84"/>
      <c r="O46" s="84"/>
      <c r="P46" s="97"/>
      <c r="Q46" s="98"/>
    </row>
    <row r="47" spans="1:17" s="61" customFormat="1" ht="12.75">
      <c r="A47" s="69" t="s">
        <v>59</v>
      </c>
      <c r="B47" s="72"/>
      <c r="D47" s="72" t="s">
        <v>50</v>
      </c>
      <c r="E47" s="62"/>
      <c r="F47" s="70">
        <v>2</v>
      </c>
      <c r="H47" s="61">
        <v>1</v>
      </c>
      <c r="I47" s="61">
        <v>0</v>
      </c>
      <c r="J47" s="61">
        <v>2</v>
      </c>
      <c r="K47" s="62">
        <v>40000</v>
      </c>
      <c r="L47" s="62"/>
      <c r="M47" s="62"/>
      <c r="N47" s="62">
        <v>4000</v>
      </c>
      <c r="O47" s="62">
        <v>2000</v>
      </c>
      <c r="P47" s="97">
        <f>SUM(G47:J47)</f>
        <v>3</v>
      </c>
      <c r="Q47" s="98">
        <f>SUM(K47:O47)</f>
        <v>46000</v>
      </c>
    </row>
    <row r="48" spans="1:17" s="61" customFormat="1" ht="12.75">
      <c r="A48" s="69" t="s">
        <v>60</v>
      </c>
      <c r="B48" s="72"/>
      <c r="D48" s="72" t="s">
        <v>14</v>
      </c>
      <c r="E48" s="62"/>
      <c r="F48" s="70">
        <v>2</v>
      </c>
      <c r="G48" s="61">
        <v>0.5</v>
      </c>
      <c r="H48" s="61">
        <v>2</v>
      </c>
      <c r="I48" s="61">
        <v>0</v>
      </c>
      <c r="J48" s="61">
        <v>3</v>
      </c>
      <c r="K48" s="62">
        <v>100000</v>
      </c>
      <c r="L48" s="62">
        <v>100000</v>
      </c>
      <c r="M48" s="62"/>
      <c r="N48" s="62">
        <v>5000</v>
      </c>
      <c r="O48" s="62">
        <v>5000</v>
      </c>
      <c r="P48" s="97">
        <f>SUM(G48:J48)</f>
        <v>5.5</v>
      </c>
      <c r="Q48" s="98">
        <f>SUM(K48:O48)</f>
        <v>210000</v>
      </c>
    </row>
    <row r="49" spans="1:17" s="61" customFormat="1" ht="12.75">
      <c r="A49" s="69"/>
      <c r="B49" s="72"/>
      <c r="C49" s="72"/>
      <c r="D49" s="62"/>
      <c r="E49" s="62"/>
      <c r="F49" s="70"/>
      <c r="K49" s="62"/>
      <c r="L49" s="62"/>
      <c r="M49" s="62"/>
      <c r="N49" s="62"/>
      <c r="O49" s="62"/>
      <c r="P49" s="97"/>
      <c r="Q49" s="98"/>
    </row>
    <row r="50" spans="1:17" s="61" customFormat="1" ht="12.75">
      <c r="A50" s="151">
        <v>3</v>
      </c>
      <c r="B50" s="152" t="s">
        <v>51</v>
      </c>
      <c r="C50" s="72"/>
      <c r="D50" s="62"/>
      <c r="E50" s="62"/>
      <c r="F50" s="70"/>
      <c r="G50" s="83"/>
      <c r="H50" s="83"/>
      <c r="I50" s="83"/>
      <c r="J50" s="83"/>
      <c r="K50" s="84"/>
      <c r="L50" s="84"/>
      <c r="M50" s="84"/>
      <c r="N50" s="84"/>
      <c r="O50" s="84"/>
      <c r="P50" s="97"/>
      <c r="Q50" s="98"/>
    </row>
    <row r="51" spans="1:17" s="61" customFormat="1" ht="12.75">
      <c r="A51" s="69">
        <v>3.1</v>
      </c>
      <c r="B51" s="72"/>
      <c r="C51" s="73" t="s">
        <v>103</v>
      </c>
      <c r="D51" s="62"/>
      <c r="E51" s="62"/>
      <c r="F51" s="70">
        <v>2</v>
      </c>
      <c r="H51" s="61">
        <v>1</v>
      </c>
      <c r="I51" s="61">
        <v>0</v>
      </c>
      <c r="J51" s="61">
        <v>2</v>
      </c>
      <c r="K51" s="62">
        <v>8000</v>
      </c>
      <c r="L51" s="62"/>
      <c r="M51" s="62"/>
      <c r="N51" s="62">
        <v>4000</v>
      </c>
      <c r="O51" s="62">
        <v>2000</v>
      </c>
      <c r="P51" s="97">
        <f>SUM(G51:J51)</f>
        <v>3</v>
      </c>
      <c r="Q51" s="98">
        <f>SUM(K51:O51)</f>
        <v>14000</v>
      </c>
    </row>
    <row r="52" spans="1:17" s="61" customFormat="1" ht="12.75">
      <c r="A52" s="69">
        <v>3.2</v>
      </c>
      <c r="B52" s="72"/>
      <c r="C52" s="73" t="s">
        <v>104</v>
      </c>
      <c r="D52" s="62"/>
      <c r="E52" s="62"/>
      <c r="F52" s="70">
        <v>2</v>
      </c>
      <c r="G52" s="61">
        <v>0.5</v>
      </c>
      <c r="H52" s="61">
        <v>0.5</v>
      </c>
      <c r="J52" s="61">
        <v>1</v>
      </c>
      <c r="K52" s="62">
        <v>20000</v>
      </c>
      <c r="L52" s="62"/>
      <c r="M52" s="62"/>
      <c r="N52" s="62">
        <v>2000</v>
      </c>
      <c r="O52" s="62">
        <v>2000</v>
      </c>
      <c r="P52" s="97">
        <f>SUM(G52:J52)</f>
        <v>2</v>
      </c>
      <c r="Q52" s="98">
        <f>SUM(K52:O52)</f>
        <v>24000</v>
      </c>
    </row>
    <row r="53" spans="1:17" s="61" customFormat="1" ht="12.75">
      <c r="A53" s="69">
        <v>3.3</v>
      </c>
      <c r="B53" s="72"/>
      <c r="C53" s="73" t="s">
        <v>105</v>
      </c>
      <c r="D53" s="62"/>
      <c r="E53" s="62"/>
      <c r="F53" s="70">
        <v>1</v>
      </c>
      <c r="G53" s="61">
        <v>0.5</v>
      </c>
      <c r="H53" s="61">
        <v>0.75</v>
      </c>
      <c r="J53" s="61">
        <v>1</v>
      </c>
      <c r="K53" s="62">
        <v>20000</v>
      </c>
      <c r="L53" s="62"/>
      <c r="M53" s="62"/>
      <c r="N53" s="62">
        <v>100000</v>
      </c>
      <c r="O53" s="62">
        <v>5000</v>
      </c>
      <c r="P53" s="97">
        <f>SUM(G53:J53)</f>
        <v>2.25</v>
      </c>
      <c r="Q53" s="98">
        <f>SUM(K53:O53)</f>
        <v>125000</v>
      </c>
    </row>
    <row r="54" spans="1:17" s="61" customFormat="1" ht="12.75">
      <c r="A54" s="154">
        <v>3.4</v>
      </c>
      <c r="B54" s="152"/>
      <c r="C54" s="152" t="s">
        <v>15</v>
      </c>
      <c r="D54" s="62"/>
      <c r="E54" s="62"/>
      <c r="F54" s="70"/>
      <c r="G54" s="83"/>
      <c r="H54" s="83"/>
      <c r="I54" s="83"/>
      <c r="J54" s="83"/>
      <c r="K54" s="84"/>
      <c r="L54" s="84"/>
      <c r="M54" s="84"/>
      <c r="N54" s="84"/>
      <c r="O54" s="84"/>
      <c r="P54" s="97"/>
      <c r="Q54" s="98"/>
    </row>
    <row r="55" spans="1:17" s="61" customFormat="1" ht="12.75">
      <c r="A55" s="146" t="s">
        <v>63</v>
      </c>
      <c r="D55" s="62" t="s">
        <v>92</v>
      </c>
      <c r="E55" s="62"/>
      <c r="F55" s="70">
        <v>2</v>
      </c>
      <c r="G55" s="61">
        <v>0.5</v>
      </c>
      <c r="H55" s="61">
        <v>1.5</v>
      </c>
      <c r="I55" s="61">
        <v>0</v>
      </c>
      <c r="J55" s="61">
        <v>1</v>
      </c>
      <c r="K55" s="62">
        <v>30000</v>
      </c>
      <c r="L55" s="62"/>
      <c r="M55" s="62"/>
      <c r="N55" s="62">
        <v>10000</v>
      </c>
      <c r="O55" s="62">
        <v>4000</v>
      </c>
      <c r="P55" s="97">
        <f aca="true" t="shared" si="2" ref="P55:P61">SUM(G55:J55)</f>
        <v>3</v>
      </c>
      <c r="Q55" s="98">
        <f aca="true" t="shared" si="3" ref="Q55:Q61">SUM(K55:O55)</f>
        <v>44000</v>
      </c>
    </row>
    <row r="56" spans="1:17" s="61" customFormat="1" ht="12.75">
      <c r="A56" s="146" t="s">
        <v>91</v>
      </c>
      <c r="D56" s="61" t="s">
        <v>16</v>
      </c>
      <c r="E56" s="62"/>
      <c r="F56" s="70">
        <v>2</v>
      </c>
      <c r="G56" s="147"/>
      <c r="H56" s="147">
        <v>2</v>
      </c>
      <c r="I56" s="147"/>
      <c r="J56" s="147">
        <v>1</v>
      </c>
      <c r="K56" s="148">
        <v>15000</v>
      </c>
      <c r="L56" s="148"/>
      <c r="M56" s="148"/>
      <c r="N56" s="148"/>
      <c r="O56" s="148">
        <v>23000</v>
      </c>
      <c r="P56" s="149">
        <f t="shared" si="2"/>
        <v>3</v>
      </c>
      <c r="Q56" s="150">
        <f t="shared" si="3"/>
        <v>38000</v>
      </c>
    </row>
    <row r="57" spans="1:17" s="88" customFormat="1" ht="12.75">
      <c r="A57" s="69" t="s">
        <v>64</v>
      </c>
      <c r="B57" s="61"/>
      <c r="C57" s="61"/>
      <c r="D57" s="61" t="s">
        <v>17</v>
      </c>
      <c r="E57" s="62"/>
      <c r="F57" s="70">
        <v>2</v>
      </c>
      <c r="G57" s="61">
        <v>1</v>
      </c>
      <c r="H57" s="61"/>
      <c r="I57" s="61"/>
      <c r="J57" s="61"/>
      <c r="K57" s="91">
        <v>4000</v>
      </c>
      <c r="L57" s="86"/>
      <c r="M57" s="86"/>
      <c r="N57" s="87">
        <v>2000</v>
      </c>
      <c r="O57" s="87">
        <v>1000</v>
      </c>
      <c r="P57" s="99">
        <f t="shared" si="2"/>
        <v>1</v>
      </c>
      <c r="Q57" s="100">
        <f t="shared" si="3"/>
        <v>7000</v>
      </c>
    </row>
    <row r="58" spans="1:17" s="88" customFormat="1" ht="12.75">
      <c r="A58" s="89" t="s">
        <v>65</v>
      </c>
      <c r="D58" s="88" t="s">
        <v>94</v>
      </c>
      <c r="E58" s="87"/>
      <c r="F58" s="70">
        <v>2</v>
      </c>
      <c r="G58" s="61">
        <v>0.5</v>
      </c>
      <c r="H58" s="61">
        <v>0.5</v>
      </c>
      <c r="I58" s="61"/>
      <c r="J58" s="61"/>
      <c r="K58" s="91">
        <v>15000</v>
      </c>
      <c r="L58" s="86"/>
      <c r="M58" s="86"/>
      <c r="N58" s="87">
        <v>10000</v>
      </c>
      <c r="O58" s="87">
        <v>20000</v>
      </c>
      <c r="P58" s="99">
        <f>SUM(G58:J58)</f>
        <v>1</v>
      </c>
      <c r="Q58" s="100">
        <f>SUM(K58:O58)</f>
        <v>45000</v>
      </c>
    </row>
    <row r="59" spans="1:17" s="88" customFormat="1" ht="12.75">
      <c r="A59" s="89" t="s">
        <v>93</v>
      </c>
      <c r="D59" s="88" t="s">
        <v>18</v>
      </c>
      <c r="E59" s="87"/>
      <c r="F59" s="90">
        <v>2</v>
      </c>
      <c r="G59" s="88">
        <v>0.5</v>
      </c>
      <c r="H59" s="88">
        <v>0.3</v>
      </c>
      <c r="J59" s="88">
        <v>0.5</v>
      </c>
      <c r="K59" s="87"/>
      <c r="L59" s="87">
        <v>10000</v>
      </c>
      <c r="M59" s="87"/>
      <c r="N59" s="87">
        <v>2000</v>
      </c>
      <c r="O59" s="87">
        <v>2000</v>
      </c>
      <c r="P59" s="99">
        <f t="shared" si="2"/>
        <v>1.3</v>
      </c>
      <c r="Q59" s="100">
        <f t="shared" si="3"/>
        <v>14000</v>
      </c>
    </row>
    <row r="60" spans="1:17" s="88" customFormat="1" ht="12.75">
      <c r="A60" s="151">
        <v>3.5</v>
      </c>
      <c r="B60" s="152"/>
      <c r="C60" s="152" t="s">
        <v>106</v>
      </c>
      <c r="D60" s="87"/>
      <c r="E60" s="87"/>
      <c r="F60" s="90">
        <v>1</v>
      </c>
      <c r="G60" s="88">
        <v>0.5</v>
      </c>
      <c r="H60" s="88">
        <v>2</v>
      </c>
      <c r="I60" s="88">
        <v>0</v>
      </c>
      <c r="J60" s="88">
        <v>2</v>
      </c>
      <c r="K60" s="87">
        <v>50000</v>
      </c>
      <c r="L60" s="87"/>
      <c r="M60" s="87">
        <v>100000</v>
      </c>
      <c r="N60" s="87">
        <v>80000</v>
      </c>
      <c r="O60" s="87">
        <v>2000</v>
      </c>
      <c r="P60" s="99">
        <f t="shared" si="2"/>
        <v>4.5</v>
      </c>
      <c r="Q60" s="100">
        <f t="shared" si="3"/>
        <v>232000</v>
      </c>
    </row>
    <row r="61" spans="1:17" s="88" customFormat="1" ht="12.75">
      <c r="A61" s="151">
        <v>3.6</v>
      </c>
      <c r="B61" s="152"/>
      <c r="C61" s="152" t="s">
        <v>19</v>
      </c>
      <c r="D61" s="87"/>
      <c r="E61" s="87"/>
      <c r="F61" s="90">
        <v>2</v>
      </c>
      <c r="G61" s="88">
        <v>0.5</v>
      </c>
      <c r="H61" s="88">
        <v>1</v>
      </c>
      <c r="I61" s="88">
        <v>0</v>
      </c>
      <c r="J61" s="88">
        <v>1</v>
      </c>
      <c r="K61" s="87">
        <v>30000</v>
      </c>
      <c r="L61" s="87"/>
      <c r="M61" s="87"/>
      <c r="N61" s="87">
        <v>2000</v>
      </c>
      <c r="O61" s="87">
        <v>2000</v>
      </c>
      <c r="P61" s="99">
        <f t="shared" si="2"/>
        <v>2.5</v>
      </c>
      <c r="Q61" s="100">
        <f t="shared" si="3"/>
        <v>34000</v>
      </c>
    </row>
    <row r="62" spans="1:17" s="88" customFormat="1" ht="13.5" thickBot="1">
      <c r="A62" s="120"/>
      <c r="B62" s="121"/>
      <c r="C62" s="122"/>
      <c r="D62" s="123"/>
      <c r="E62" s="123"/>
      <c r="F62" s="124"/>
      <c r="G62" s="122"/>
      <c r="H62" s="122"/>
      <c r="I62" s="122"/>
      <c r="J62" s="122"/>
      <c r="K62" s="123"/>
      <c r="L62" s="123"/>
      <c r="M62" s="123"/>
      <c r="N62" s="123"/>
      <c r="O62" s="123"/>
      <c r="P62" s="125"/>
      <c r="Q62" s="126"/>
    </row>
    <row r="63" spans="1:17" s="88" customFormat="1" ht="13.5" thickTop="1">
      <c r="A63" s="127"/>
      <c r="B63" s="128"/>
      <c r="C63" s="128"/>
      <c r="D63" s="129"/>
      <c r="E63" s="129"/>
      <c r="F63" s="130"/>
      <c r="G63" s="128"/>
      <c r="H63" s="128"/>
      <c r="I63" s="128"/>
      <c r="J63" s="128"/>
      <c r="K63" s="129"/>
      <c r="L63" s="129"/>
      <c r="M63" s="129"/>
      <c r="N63" s="129"/>
      <c r="O63" s="129"/>
      <c r="P63" s="131"/>
      <c r="Q63" s="132"/>
    </row>
    <row r="64" spans="1:17" ht="12.75">
      <c r="A64" s="26"/>
      <c r="F64" s="23"/>
      <c r="K64"/>
      <c r="P64" s="42" t="s">
        <v>21</v>
      </c>
      <c r="Q64" s="43" t="s">
        <v>20</v>
      </c>
    </row>
    <row r="65" spans="1:17" ht="12.75">
      <c r="A65" s="65"/>
      <c r="B65" s="10"/>
      <c r="C65" s="4" t="s">
        <v>85</v>
      </c>
      <c r="D65" s="5"/>
      <c r="E65" s="5"/>
      <c r="F65" s="64" t="s">
        <v>109</v>
      </c>
      <c r="G65" s="101">
        <f aca="true" t="shared" si="4" ref="G65:M65">SUM(G$6:G$63)</f>
        <v>6.7</v>
      </c>
      <c r="H65" s="80">
        <f t="shared" si="4"/>
        <v>21.05</v>
      </c>
      <c r="I65" s="80">
        <f t="shared" si="4"/>
        <v>0</v>
      </c>
      <c r="J65" s="80">
        <f t="shared" si="4"/>
        <v>25.25</v>
      </c>
      <c r="K65" s="5">
        <f t="shared" si="4"/>
        <v>637000</v>
      </c>
      <c r="L65" s="5">
        <f t="shared" si="4"/>
        <v>257000</v>
      </c>
      <c r="M65" s="5">
        <f t="shared" si="4"/>
        <v>150000</v>
      </c>
      <c r="N65" s="5">
        <f>SUM(N7:N64)</f>
        <v>247000</v>
      </c>
      <c r="O65" s="5">
        <f>SUM(O7:O64)</f>
        <v>90000</v>
      </c>
      <c r="P65" s="42">
        <f>SUM(K65:O65)</f>
        <v>1381000</v>
      </c>
      <c r="Q65" s="156">
        <f>SUM(G65:J65)</f>
        <v>53</v>
      </c>
    </row>
    <row r="66" spans="1:17" ht="12.75">
      <c r="A66" s="66"/>
      <c r="B66" s="10"/>
      <c r="F66" s="23"/>
      <c r="G66" s="102"/>
      <c r="K66"/>
      <c r="P66" s="39"/>
      <c r="Q66" s="36"/>
    </row>
    <row r="67" spans="1:17" ht="12.75">
      <c r="A67" s="66"/>
      <c r="B67" s="10"/>
      <c r="F67" s="23"/>
      <c r="G67" s="102"/>
      <c r="K67"/>
      <c r="P67" s="42" t="s">
        <v>21</v>
      </c>
      <c r="Q67" s="43" t="s">
        <v>20</v>
      </c>
    </row>
    <row r="68" spans="1:17" ht="12.75">
      <c r="A68" s="66"/>
      <c r="B68" s="10"/>
      <c r="C68" s="4" t="s">
        <v>86</v>
      </c>
      <c r="D68" s="5"/>
      <c r="E68" s="5"/>
      <c r="F68" s="64">
        <v>1</v>
      </c>
      <c r="G68" s="101">
        <f aca="true" t="shared" si="5" ref="G68:O68">SUMIF($F$6:$F$63,"1",G$6:G$63)</f>
        <v>1.7</v>
      </c>
      <c r="H68" s="80">
        <f t="shared" si="5"/>
        <v>5.75</v>
      </c>
      <c r="I68" s="80">
        <f t="shared" si="5"/>
        <v>0</v>
      </c>
      <c r="J68" s="80">
        <f t="shared" si="5"/>
        <v>7.75</v>
      </c>
      <c r="K68" s="5">
        <f t="shared" si="5"/>
        <v>245000</v>
      </c>
      <c r="L68" s="5">
        <f t="shared" si="5"/>
        <v>147000</v>
      </c>
      <c r="M68" s="5">
        <f t="shared" si="5"/>
        <v>150000</v>
      </c>
      <c r="N68" s="5">
        <f t="shared" si="5"/>
        <v>192000</v>
      </c>
      <c r="O68" s="5">
        <f t="shared" si="5"/>
        <v>18000</v>
      </c>
      <c r="P68" s="42">
        <f>SUM(K68:O68)</f>
        <v>752000</v>
      </c>
      <c r="Q68" s="156">
        <f>SUM(G68:J68)</f>
        <v>15.2</v>
      </c>
    </row>
    <row r="69" spans="1:17" ht="13.5" thickBot="1">
      <c r="A69" s="27"/>
      <c r="B69" s="12"/>
      <c r="C69" s="12"/>
      <c r="D69" s="113"/>
      <c r="E69" s="113"/>
      <c r="F69" s="114"/>
      <c r="G69" s="12"/>
      <c r="H69" s="12"/>
      <c r="I69" s="12"/>
      <c r="J69" s="12"/>
      <c r="K69" s="12"/>
      <c r="L69" s="113"/>
      <c r="M69" s="113"/>
      <c r="N69" s="113"/>
      <c r="O69" s="113"/>
      <c r="P69" s="115"/>
      <c r="Q69" s="41"/>
    </row>
    <row r="70" ht="13.5" thickTop="1"/>
  </sheetData>
  <printOptions gridLines="1" headings="1"/>
  <pageMargins left="0.85" right="0.75" top="1" bottom="0.32" header="0.5" footer="0.18"/>
  <pageSetup fitToHeight="1" fitToWidth="1" horizontalDpi="600" verticalDpi="600" orientation="portrait" paperSize="11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demerson</dc:creator>
  <cp:keywords/>
  <dc:description/>
  <cp:lastModifiedBy>Kerr</cp:lastModifiedBy>
  <cp:lastPrinted>2006-02-11T23:34:40Z</cp:lastPrinted>
  <dcterms:created xsi:type="dcterms:W3CDTF">2003-03-14T21:05:53Z</dcterms:created>
  <dcterms:modified xsi:type="dcterms:W3CDTF">2006-02-11T23:35:47Z</dcterms:modified>
  <cp:category/>
  <cp:version/>
  <cp:contentType/>
  <cp:contentStatus/>
</cp:coreProperties>
</file>